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Свод\Свод 2025\2025\"/>
    </mc:Choice>
  </mc:AlternateContent>
  <bookViews>
    <workbookView xWindow="-120" yWindow="-120" windowWidth="29040" windowHeight="15840" tabRatio="599"/>
  </bookViews>
  <sheets>
    <sheet name="ichki" sheetId="6" r:id="rId1"/>
  </sheets>
  <definedNames>
    <definedName name="_xlnm._FilterDatabase" localSheetId="0" hidden="1">ichki!$K$2:$K$400</definedName>
    <definedName name="_xlnm.Print_Titles" localSheetId="0">ichki!$13:$14</definedName>
    <definedName name="_xlnm.Print_Area" localSheetId="0">ichki!$B$1:$N$394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0" i="6" l="1"/>
  <c r="R125" i="6" l="1"/>
  <c r="Q125" i="6"/>
  <c r="P125" i="6"/>
  <c r="O125" i="6"/>
  <c r="S125" i="6" s="1"/>
  <c r="R124" i="6"/>
  <c r="Q124" i="6"/>
  <c r="P124" i="6"/>
  <c r="O124" i="6"/>
  <c r="S124" i="6" s="1"/>
  <c r="K127" i="6"/>
  <c r="B126" i="6"/>
  <c r="B125" i="6"/>
  <c r="B124" i="6"/>
  <c r="K158" i="6" l="1"/>
  <c r="R388" i="6"/>
  <c r="Q388" i="6"/>
  <c r="P388" i="6"/>
  <c r="O388" i="6"/>
  <c r="K81" i="6" l="1"/>
  <c r="O81" i="6"/>
  <c r="Q81" i="6"/>
  <c r="K388" i="6" l="1"/>
  <c r="O385" i="6" l="1"/>
  <c r="P385" i="6"/>
  <c r="Q385" i="6"/>
  <c r="R385" i="6"/>
  <c r="O386" i="6"/>
  <c r="P386" i="6"/>
  <c r="Q386" i="6"/>
  <c r="R386" i="6"/>
  <c r="S386" i="6" s="1"/>
  <c r="O387" i="6"/>
  <c r="P387" i="6"/>
  <c r="Q387" i="6"/>
  <c r="R387" i="6"/>
  <c r="K383" i="6"/>
  <c r="S385" i="6" l="1"/>
  <c r="S387" i="6"/>
  <c r="A168" i="6"/>
  <c r="A142" i="6"/>
  <c r="A143" i="6" s="1"/>
  <c r="A144" i="6" s="1"/>
  <c r="A145" i="6" s="1"/>
  <c r="A146" i="6" s="1"/>
  <c r="A147" i="6" s="1"/>
  <c r="A130" i="6"/>
  <c r="A131" i="6" s="1"/>
  <c r="A132" i="6" s="1"/>
  <c r="A133" i="6" s="1"/>
  <c r="A134" i="6" s="1"/>
  <c r="A135" i="6" s="1"/>
  <c r="A136" i="6" s="1"/>
  <c r="A137" i="6" s="1"/>
  <c r="A138" i="6" s="1"/>
  <c r="A103" i="6"/>
  <c r="A104" i="6" s="1"/>
  <c r="A105" i="6" s="1"/>
  <c r="A106" i="6" s="1"/>
  <c r="A107" i="6" s="1"/>
  <c r="A108" i="6" s="1"/>
  <c r="A109" i="6" s="1"/>
  <c r="A110" i="6" s="1"/>
  <c r="A111" i="6" s="1"/>
  <c r="A112" i="6" s="1"/>
  <c r="A113" i="6" s="1"/>
  <c r="A114" i="6" s="1"/>
  <c r="A115" i="6" s="1"/>
  <c r="A116" i="6" s="1"/>
  <c r="A117" i="6" s="1"/>
  <c r="A118" i="6" s="1"/>
  <c r="A119" i="6" s="1"/>
  <c r="A120" i="6" s="1"/>
  <c r="A85" i="6"/>
  <c r="A86" i="6" s="1"/>
  <c r="A87" i="6" s="1"/>
  <c r="A88" i="6" s="1"/>
  <c r="A89" i="6" s="1"/>
  <c r="A90" i="6" s="1"/>
  <c r="A91" i="6" s="1"/>
  <c r="A92" i="6" s="1"/>
  <c r="A93" i="6" s="1"/>
  <c r="A94" i="6" s="1"/>
  <c r="A95" i="6" s="1"/>
  <c r="A96" i="6" s="1"/>
  <c r="A97" i="6" s="1"/>
  <c r="A98" i="6" s="1"/>
  <c r="A99" i="6" s="1"/>
  <c r="A62" i="6"/>
  <c r="A63" i="6" s="1"/>
  <c r="A64" i="6" s="1"/>
  <c r="A65" i="6" s="1"/>
  <c r="A66" i="6" s="1"/>
  <c r="A67" i="6" s="1"/>
  <c r="A68" i="6" s="1"/>
  <c r="A69" i="6" s="1"/>
  <c r="A70" i="6" s="1"/>
  <c r="A71" i="6" s="1"/>
  <c r="A72" i="6" s="1"/>
  <c r="A73" i="6" s="1"/>
  <c r="A74" i="6" s="1"/>
  <c r="A75" i="6" s="1"/>
  <c r="A76" i="6" s="1"/>
  <c r="A77" i="6" s="1"/>
  <c r="A78" i="6" s="1"/>
  <c r="A79" i="6" s="1"/>
  <c r="A80" i="6" s="1"/>
  <c r="A45" i="6"/>
  <c r="A46" i="6" s="1"/>
  <c r="A47" i="6" s="1"/>
  <c r="A48" i="6" s="1"/>
  <c r="A49" i="6" s="1"/>
  <c r="A50" i="6" s="1"/>
  <c r="A51" i="6" s="1"/>
  <c r="A52" i="6" s="1"/>
  <c r="A53" i="6" s="1"/>
  <c r="A54" i="6" s="1"/>
  <c r="A55" i="6" s="1"/>
  <c r="A56" i="6" s="1"/>
  <c r="A57" i="6" s="1"/>
  <c r="A58" i="6" s="1"/>
  <c r="A37" i="6"/>
  <c r="A38" i="6" s="1"/>
  <c r="A39" i="6" s="1"/>
  <c r="A40" i="6" s="1"/>
  <c r="A41" i="6" s="1"/>
  <c r="A18" i="6"/>
  <c r="A19" i="6" s="1"/>
  <c r="A20" i="6" s="1"/>
  <c r="A21" i="6" s="1"/>
  <c r="A22" i="6" s="1"/>
  <c r="A23" i="6" s="1"/>
  <c r="A24" i="6" s="1"/>
  <c r="A25" i="6" s="1"/>
  <c r="A26" i="6" s="1"/>
  <c r="A27" i="6" s="1"/>
  <c r="A28" i="6" s="1"/>
  <c r="A29" i="6" s="1"/>
  <c r="A30" i="6" s="1"/>
  <c r="A31" i="6" s="1"/>
  <c r="A32" i="6" s="1"/>
  <c r="A33" i="6" s="1"/>
  <c r="B44" i="6" l="1"/>
  <c r="B18" i="6"/>
  <c r="B19" i="6" s="1"/>
  <c r="B20" i="6" s="1"/>
  <c r="B21" i="6" s="1"/>
  <c r="B22" i="6" s="1"/>
  <c r="B23" i="6" s="1"/>
  <c r="B24" i="6" s="1"/>
  <c r="B25" i="6" s="1"/>
  <c r="B26" i="6" s="1"/>
  <c r="B27" i="6" s="1"/>
  <c r="B28" i="6" s="1"/>
  <c r="B29" i="6" s="1"/>
  <c r="B30" i="6" s="1"/>
  <c r="B31" i="6" s="1"/>
  <c r="B32" i="6" s="1"/>
  <c r="B33" i="6" s="1"/>
  <c r="B36" i="6" s="1"/>
  <c r="B61" i="6" l="1"/>
  <c r="B62" i="6" s="1"/>
  <c r="B63" i="6" s="1"/>
  <c r="B64" i="6" s="1"/>
  <c r="B65" i="6" s="1"/>
  <c r="B66" i="6" s="1"/>
  <c r="B67" i="6" s="1"/>
  <c r="B68" i="6" s="1"/>
  <c r="B69" i="6" s="1"/>
  <c r="B70" i="6" s="1"/>
  <c r="B71" i="6" s="1"/>
  <c r="B72" i="6" s="1"/>
  <c r="B73" i="6" s="1"/>
  <c r="B74" i="6" s="1"/>
  <c r="B75" i="6" s="1"/>
  <c r="B76" i="6" s="1"/>
  <c r="B77" i="6" s="1"/>
  <c r="B78" i="6" s="1"/>
  <c r="B79" i="6" s="1"/>
  <c r="B80" i="6" s="1"/>
  <c r="R356" i="6"/>
  <c r="Q356" i="6"/>
  <c r="P356" i="6"/>
  <c r="O356" i="6"/>
  <c r="R355" i="6"/>
  <c r="Q355" i="6"/>
  <c r="P355" i="6"/>
  <c r="O355" i="6"/>
  <c r="R354" i="6"/>
  <c r="Q354" i="6"/>
  <c r="P354" i="6"/>
  <c r="O354" i="6"/>
  <c r="R353" i="6"/>
  <c r="Q353" i="6"/>
  <c r="P353" i="6"/>
  <c r="O353" i="6"/>
  <c r="R352" i="6"/>
  <c r="Q352" i="6"/>
  <c r="P352" i="6"/>
  <c r="O352" i="6"/>
  <c r="R351" i="6"/>
  <c r="Q351" i="6"/>
  <c r="P351" i="6"/>
  <c r="O351" i="6"/>
  <c r="R350" i="6"/>
  <c r="Q350" i="6"/>
  <c r="P350" i="6"/>
  <c r="O350" i="6"/>
  <c r="R349" i="6"/>
  <c r="Q349" i="6"/>
  <c r="P349" i="6"/>
  <c r="O349" i="6"/>
  <c r="R348" i="6"/>
  <c r="Q348" i="6"/>
  <c r="P348" i="6"/>
  <c r="O348" i="6"/>
  <c r="R347" i="6"/>
  <c r="Q347" i="6"/>
  <c r="P347" i="6"/>
  <c r="O347" i="6"/>
  <c r="R346" i="6"/>
  <c r="Q346" i="6"/>
  <c r="P346" i="6"/>
  <c r="O346" i="6"/>
  <c r="R345" i="6"/>
  <c r="Q345" i="6"/>
  <c r="P345" i="6"/>
  <c r="O345" i="6"/>
  <c r="R344" i="6"/>
  <c r="Q344" i="6"/>
  <c r="P344" i="6"/>
  <c r="O344" i="6"/>
  <c r="R343" i="6"/>
  <c r="Q343" i="6"/>
  <c r="P343" i="6"/>
  <c r="O343" i="6"/>
  <c r="R342" i="6"/>
  <c r="Q342" i="6"/>
  <c r="P342" i="6"/>
  <c r="O342" i="6"/>
  <c r="R339" i="6"/>
  <c r="Q339" i="6"/>
  <c r="P339" i="6"/>
  <c r="O339" i="6"/>
  <c r="R338" i="6"/>
  <c r="Q338" i="6"/>
  <c r="P338" i="6"/>
  <c r="O338" i="6"/>
  <c r="R337" i="6"/>
  <c r="Q337" i="6"/>
  <c r="P337" i="6"/>
  <c r="O337" i="6"/>
  <c r="R336" i="6"/>
  <c r="Q336" i="6"/>
  <c r="P336" i="6"/>
  <c r="O336" i="6"/>
  <c r="R335" i="6"/>
  <c r="Q335" i="6"/>
  <c r="P335" i="6"/>
  <c r="O335" i="6"/>
  <c r="R334" i="6"/>
  <c r="Q334" i="6"/>
  <c r="P334" i="6"/>
  <c r="O334" i="6"/>
  <c r="R333" i="6"/>
  <c r="Q333" i="6"/>
  <c r="P333" i="6"/>
  <c r="O333" i="6"/>
  <c r="R332" i="6"/>
  <c r="Q332" i="6"/>
  <c r="P332" i="6"/>
  <c r="O332" i="6"/>
  <c r="R331" i="6"/>
  <c r="Q331" i="6"/>
  <c r="P331" i="6"/>
  <c r="O331" i="6"/>
  <c r="R330" i="6"/>
  <c r="Q330" i="6"/>
  <c r="P330" i="6"/>
  <c r="O330" i="6"/>
  <c r="R329" i="6"/>
  <c r="Q329" i="6"/>
  <c r="P329" i="6"/>
  <c r="O329" i="6"/>
  <c r="R328" i="6"/>
  <c r="Q328" i="6"/>
  <c r="P328" i="6"/>
  <c r="O328" i="6"/>
  <c r="R327" i="6"/>
  <c r="Q327" i="6"/>
  <c r="P327" i="6"/>
  <c r="O327" i="6"/>
  <c r="R326" i="6"/>
  <c r="Q326" i="6"/>
  <c r="P326" i="6"/>
  <c r="O326" i="6"/>
  <c r="R325" i="6"/>
  <c r="Q325" i="6"/>
  <c r="P325" i="6"/>
  <c r="O325" i="6"/>
  <c r="R324" i="6"/>
  <c r="Q324" i="6"/>
  <c r="P324" i="6"/>
  <c r="O324" i="6"/>
  <c r="R323" i="6"/>
  <c r="Q323" i="6"/>
  <c r="P323" i="6"/>
  <c r="O323" i="6"/>
  <c r="R322" i="6"/>
  <c r="Q322" i="6"/>
  <c r="P322" i="6"/>
  <c r="O322" i="6"/>
  <c r="R321" i="6"/>
  <c r="Q321" i="6"/>
  <c r="P321" i="6"/>
  <c r="O321" i="6"/>
  <c r="R320" i="6"/>
  <c r="Q320" i="6"/>
  <c r="P320" i="6"/>
  <c r="O320" i="6"/>
  <c r="R319" i="6"/>
  <c r="Q319" i="6"/>
  <c r="P319" i="6"/>
  <c r="O319" i="6"/>
  <c r="R318" i="6"/>
  <c r="Q318" i="6"/>
  <c r="P318" i="6"/>
  <c r="O318" i="6"/>
  <c r="R317" i="6"/>
  <c r="Q317" i="6"/>
  <c r="P317" i="6"/>
  <c r="O317" i="6"/>
  <c r="R316" i="6"/>
  <c r="Q316" i="6"/>
  <c r="P316" i="6"/>
  <c r="O316" i="6"/>
  <c r="R315" i="6"/>
  <c r="Q315" i="6"/>
  <c r="P315" i="6"/>
  <c r="O315" i="6"/>
  <c r="R314" i="6"/>
  <c r="Q314" i="6"/>
  <c r="P314" i="6"/>
  <c r="O314" i="6"/>
  <c r="R313" i="6"/>
  <c r="Q313" i="6"/>
  <c r="P313" i="6"/>
  <c r="O313" i="6"/>
  <c r="R312" i="6"/>
  <c r="Q312" i="6"/>
  <c r="P312" i="6"/>
  <c r="O312" i="6"/>
  <c r="R311" i="6"/>
  <c r="Q311" i="6"/>
  <c r="P311" i="6"/>
  <c r="O311" i="6"/>
  <c r="R310" i="6"/>
  <c r="Q310" i="6"/>
  <c r="P310" i="6"/>
  <c r="O310" i="6"/>
  <c r="R309" i="6"/>
  <c r="Q309" i="6"/>
  <c r="P309" i="6"/>
  <c r="O309" i="6"/>
  <c r="R308" i="6"/>
  <c r="Q308" i="6"/>
  <c r="P308" i="6"/>
  <c r="O308" i="6"/>
  <c r="R307" i="6"/>
  <c r="Q307" i="6"/>
  <c r="P307" i="6"/>
  <c r="O307" i="6"/>
  <c r="R306" i="6"/>
  <c r="Q306" i="6"/>
  <c r="P306" i="6"/>
  <c r="O306" i="6"/>
  <c r="R305" i="6"/>
  <c r="Q305" i="6"/>
  <c r="P305" i="6"/>
  <c r="O305" i="6"/>
  <c r="R304" i="6"/>
  <c r="Q304" i="6"/>
  <c r="P304" i="6"/>
  <c r="O304" i="6"/>
  <c r="R303" i="6"/>
  <c r="Q303" i="6"/>
  <c r="P303" i="6"/>
  <c r="O303" i="6"/>
  <c r="R302" i="6"/>
  <c r="Q302" i="6"/>
  <c r="P302" i="6"/>
  <c r="O302" i="6"/>
  <c r="R301" i="6"/>
  <c r="Q301" i="6"/>
  <c r="P301" i="6"/>
  <c r="O301" i="6"/>
  <c r="R300" i="6"/>
  <c r="Q300" i="6"/>
  <c r="P300" i="6"/>
  <c r="O300" i="6"/>
  <c r="R299" i="6"/>
  <c r="Q299" i="6"/>
  <c r="P299" i="6"/>
  <c r="O299" i="6"/>
  <c r="R298" i="6"/>
  <c r="Q298" i="6"/>
  <c r="P298" i="6"/>
  <c r="O298" i="6"/>
  <c r="R297" i="6"/>
  <c r="Q297" i="6"/>
  <c r="P297" i="6"/>
  <c r="O297" i="6"/>
  <c r="R296" i="6"/>
  <c r="Q296" i="6"/>
  <c r="P296" i="6"/>
  <c r="O296" i="6"/>
  <c r="R295" i="6"/>
  <c r="Q295" i="6"/>
  <c r="P295" i="6"/>
  <c r="O295" i="6"/>
  <c r="R294" i="6"/>
  <c r="Q294" i="6"/>
  <c r="P294" i="6"/>
  <c r="O294" i="6"/>
  <c r="R293" i="6"/>
  <c r="Q293" i="6"/>
  <c r="P293" i="6"/>
  <c r="O293" i="6"/>
  <c r="R292" i="6"/>
  <c r="Q292" i="6"/>
  <c r="P292" i="6"/>
  <c r="O292" i="6"/>
  <c r="R291" i="6"/>
  <c r="Q291" i="6"/>
  <c r="P291" i="6"/>
  <c r="O291" i="6"/>
  <c r="R290" i="6"/>
  <c r="Q290" i="6"/>
  <c r="P290" i="6"/>
  <c r="O290" i="6"/>
  <c r="R289" i="6"/>
  <c r="Q289" i="6"/>
  <c r="P289" i="6"/>
  <c r="O289" i="6"/>
  <c r="R288" i="6"/>
  <c r="Q288" i="6"/>
  <c r="P288" i="6"/>
  <c r="O288" i="6"/>
  <c r="R287" i="6"/>
  <c r="Q287" i="6"/>
  <c r="P287" i="6"/>
  <c r="O287" i="6"/>
  <c r="R286" i="6"/>
  <c r="Q286" i="6"/>
  <c r="P286" i="6"/>
  <c r="O286" i="6"/>
  <c r="R285" i="6"/>
  <c r="Q285" i="6"/>
  <c r="P285" i="6"/>
  <c r="O285" i="6"/>
  <c r="R284" i="6"/>
  <c r="Q284" i="6"/>
  <c r="P284" i="6"/>
  <c r="O284" i="6"/>
  <c r="R283" i="6"/>
  <c r="Q283" i="6"/>
  <c r="P283" i="6"/>
  <c r="O283" i="6"/>
  <c r="R282" i="6"/>
  <c r="Q282" i="6"/>
  <c r="P282" i="6"/>
  <c r="O282" i="6"/>
  <c r="R281" i="6"/>
  <c r="Q281" i="6"/>
  <c r="P281" i="6"/>
  <c r="O281" i="6"/>
  <c r="J271" i="6"/>
  <c r="P271" i="6" s="1"/>
  <c r="J272" i="6"/>
  <c r="O272" i="6" s="1"/>
  <c r="J273" i="6"/>
  <c r="Q273" i="6" s="1"/>
  <c r="J274" i="6"/>
  <c r="R274" i="6" s="1"/>
  <c r="J275" i="6"/>
  <c r="R275" i="6" s="1"/>
  <c r="J276" i="6"/>
  <c r="R276" i="6" s="1"/>
  <c r="J277" i="6"/>
  <c r="O277" i="6" s="1"/>
  <c r="J278" i="6"/>
  <c r="R278" i="6" s="1"/>
  <c r="J270" i="6"/>
  <c r="Q270" i="6" s="1"/>
  <c r="J266" i="6"/>
  <c r="R266" i="6" s="1"/>
  <c r="R267" i="6"/>
  <c r="Q267" i="6"/>
  <c r="P267" i="6"/>
  <c r="O267" i="6"/>
  <c r="R265" i="6"/>
  <c r="Q265" i="6"/>
  <c r="P265" i="6"/>
  <c r="O265" i="6"/>
  <c r="R264" i="6"/>
  <c r="Q264" i="6"/>
  <c r="P264" i="6"/>
  <c r="O264" i="6"/>
  <c r="R263" i="6"/>
  <c r="Q263" i="6"/>
  <c r="P263" i="6"/>
  <c r="O263" i="6"/>
  <c r="R262" i="6"/>
  <c r="Q262" i="6"/>
  <c r="P262" i="6"/>
  <c r="O262" i="6"/>
  <c r="R261" i="6"/>
  <c r="Q261" i="6"/>
  <c r="P261" i="6"/>
  <c r="O261" i="6"/>
  <c r="R260" i="6"/>
  <c r="Q260" i="6"/>
  <c r="P260" i="6"/>
  <c r="O260" i="6"/>
  <c r="R259" i="6"/>
  <c r="Q259" i="6"/>
  <c r="P259" i="6"/>
  <c r="O259" i="6"/>
  <c r="R258" i="6"/>
  <c r="Q258" i="6"/>
  <c r="P258" i="6"/>
  <c r="O258" i="6"/>
  <c r="R257" i="6"/>
  <c r="Q257" i="6"/>
  <c r="P257" i="6"/>
  <c r="O257" i="6"/>
  <c r="R256" i="6"/>
  <c r="Q256" i="6"/>
  <c r="P256" i="6"/>
  <c r="O256" i="6"/>
  <c r="R255" i="6"/>
  <c r="Q255" i="6"/>
  <c r="P255" i="6"/>
  <c r="O255" i="6"/>
  <c r="R254" i="6"/>
  <c r="Q254" i="6"/>
  <c r="P254" i="6"/>
  <c r="O254" i="6"/>
  <c r="R253" i="6"/>
  <c r="Q253" i="6"/>
  <c r="P253" i="6"/>
  <c r="O253" i="6"/>
  <c r="R252" i="6"/>
  <c r="Q252" i="6"/>
  <c r="P252" i="6"/>
  <c r="O252" i="6"/>
  <c r="R251" i="6"/>
  <c r="Q251" i="6"/>
  <c r="P251" i="6"/>
  <c r="O251" i="6"/>
  <c r="R250" i="6"/>
  <c r="Q250" i="6"/>
  <c r="P250" i="6"/>
  <c r="O250" i="6"/>
  <c r="R249" i="6"/>
  <c r="Q249" i="6"/>
  <c r="P249" i="6"/>
  <c r="O249" i="6"/>
  <c r="R248" i="6"/>
  <c r="Q248" i="6"/>
  <c r="P248" i="6"/>
  <c r="O248" i="6"/>
  <c r="R247" i="6"/>
  <c r="Q247" i="6"/>
  <c r="P247" i="6"/>
  <c r="O247" i="6"/>
  <c r="R244" i="6"/>
  <c r="Q244" i="6"/>
  <c r="P244" i="6"/>
  <c r="O244" i="6"/>
  <c r="R243" i="6"/>
  <c r="Q243" i="6"/>
  <c r="P243" i="6"/>
  <c r="O243" i="6"/>
  <c r="R242" i="6"/>
  <c r="Q242" i="6"/>
  <c r="P242" i="6"/>
  <c r="O242" i="6"/>
  <c r="R241" i="6"/>
  <c r="Q241" i="6"/>
  <c r="P241" i="6"/>
  <c r="O241" i="6"/>
  <c r="R240" i="6"/>
  <c r="Q240" i="6"/>
  <c r="P240" i="6"/>
  <c r="O240" i="6"/>
  <c r="R239" i="6"/>
  <c r="Q239" i="6"/>
  <c r="P239" i="6"/>
  <c r="O239" i="6"/>
  <c r="R236" i="6"/>
  <c r="Q236" i="6"/>
  <c r="P236" i="6"/>
  <c r="O236" i="6"/>
  <c r="R235" i="6"/>
  <c r="Q235" i="6"/>
  <c r="P235" i="6"/>
  <c r="O235" i="6"/>
  <c r="R232" i="6"/>
  <c r="Q232" i="6"/>
  <c r="P232" i="6"/>
  <c r="O232" i="6"/>
  <c r="R231" i="6"/>
  <c r="Q231" i="6"/>
  <c r="P231" i="6"/>
  <c r="O231" i="6"/>
  <c r="R230" i="6"/>
  <c r="Q230" i="6"/>
  <c r="P230" i="6"/>
  <c r="O230" i="6"/>
  <c r="R229" i="6"/>
  <c r="Q229" i="6"/>
  <c r="P229" i="6"/>
  <c r="O229" i="6"/>
  <c r="R228" i="6"/>
  <c r="Q228" i="6"/>
  <c r="P228" i="6"/>
  <c r="O228" i="6"/>
  <c r="R227" i="6"/>
  <c r="Q227" i="6"/>
  <c r="P227" i="6"/>
  <c r="O227" i="6"/>
  <c r="R226" i="6"/>
  <c r="Q226" i="6"/>
  <c r="P226" i="6"/>
  <c r="O226" i="6"/>
  <c r="R225" i="6"/>
  <c r="Q225" i="6"/>
  <c r="P225" i="6"/>
  <c r="O225" i="6"/>
  <c r="R224" i="6"/>
  <c r="Q224" i="6"/>
  <c r="P224" i="6"/>
  <c r="O224" i="6"/>
  <c r="R223" i="6"/>
  <c r="Q223" i="6"/>
  <c r="P223" i="6"/>
  <c r="O223" i="6"/>
  <c r="R220" i="6"/>
  <c r="Q220" i="6"/>
  <c r="P220" i="6"/>
  <c r="O220" i="6"/>
  <c r="R219" i="6"/>
  <c r="Q219" i="6"/>
  <c r="P219" i="6"/>
  <c r="O219" i="6"/>
  <c r="R218" i="6"/>
  <c r="Q218" i="6"/>
  <c r="P218" i="6"/>
  <c r="O218" i="6"/>
  <c r="R217" i="6"/>
  <c r="Q217" i="6"/>
  <c r="P217" i="6"/>
  <c r="O217" i="6"/>
  <c r="R216" i="6"/>
  <c r="Q216" i="6"/>
  <c r="P216" i="6"/>
  <c r="O216" i="6"/>
  <c r="R215" i="6"/>
  <c r="Q215" i="6"/>
  <c r="P215" i="6"/>
  <c r="O215" i="6"/>
  <c r="R214" i="6"/>
  <c r="Q214" i="6"/>
  <c r="P214" i="6"/>
  <c r="O214" i="6"/>
  <c r="R211" i="6"/>
  <c r="R212" i="6" s="1"/>
  <c r="Q211" i="6"/>
  <c r="Q212" i="6" s="1"/>
  <c r="P211" i="6"/>
  <c r="P212" i="6" s="1"/>
  <c r="O211" i="6"/>
  <c r="R208" i="6"/>
  <c r="Q208" i="6"/>
  <c r="P208" i="6"/>
  <c r="O208" i="6"/>
  <c r="R207" i="6"/>
  <c r="Q207" i="6"/>
  <c r="P207" i="6"/>
  <c r="O207" i="6"/>
  <c r="R206" i="6"/>
  <c r="Q206" i="6"/>
  <c r="P206" i="6"/>
  <c r="O206" i="6"/>
  <c r="R204" i="6"/>
  <c r="Q204" i="6"/>
  <c r="P204" i="6"/>
  <c r="O204" i="6"/>
  <c r="R160" i="6"/>
  <c r="R161" i="6" s="1"/>
  <c r="Q160" i="6"/>
  <c r="Q161" i="6" s="1"/>
  <c r="P160" i="6"/>
  <c r="P161" i="6" s="1"/>
  <c r="O160" i="6"/>
  <c r="R157" i="6"/>
  <c r="Q157" i="6"/>
  <c r="P157" i="6"/>
  <c r="O157" i="6"/>
  <c r="R156" i="6"/>
  <c r="Q156" i="6"/>
  <c r="P156" i="6"/>
  <c r="O156" i="6"/>
  <c r="R155" i="6"/>
  <c r="Q155" i="6"/>
  <c r="P155" i="6"/>
  <c r="O155" i="6"/>
  <c r="R152" i="6"/>
  <c r="Q152" i="6"/>
  <c r="P152" i="6"/>
  <c r="O152" i="6"/>
  <c r="R151" i="6"/>
  <c r="Q151" i="6"/>
  <c r="P151" i="6"/>
  <c r="O151" i="6"/>
  <c r="R150" i="6"/>
  <c r="Q150" i="6"/>
  <c r="P150" i="6"/>
  <c r="O150" i="6"/>
  <c r="R147" i="6"/>
  <c r="Q147" i="6"/>
  <c r="P147" i="6"/>
  <c r="O147" i="6"/>
  <c r="R146" i="6"/>
  <c r="Q146" i="6"/>
  <c r="P146" i="6"/>
  <c r="O146" i="6"/>
  <c r="R145" i="6"/>
  <c r="Q145" i="6"/>
  <c r="P145" i="6"/>
  <c r="O145" i="6"/>
  <c r="R144" i="6"/>
  <c r="Q144" i="6"/>
  <c r="P144" i="6"/>
  <c r="O144" i="6"/>
  <c r="R143" i="6"/>
  <c r="Q143" i="6"/>
  <c r="P143" i="6"/>
  <c r="O143" i="6"/>
  <c r="R142" i="6"/>
  <c r="Q142" i="6"/>
  <c r="P142" i="6"/>
  <c r="O142" i="6"/>
  <c r="R141" i="6"/>
  <c r="Q141" i="6"/>
  <c r="P141" i="6"/>
  <c r="O141" i="6"/>
  <c r="R138" i="6"/>
  <c r="Q138" i="6"/>
  <c r="P138" i="6"/>
  <c r="O138" i="6"/>
  <c r="R137" i="6"/>
  <c r="Q137" i="6"/>
  <c r="P137" i="6"/>
  <c r="O137" i="6"/>
  <c r="R136" i="6"/>
  <c r="Q136" i="6"/>
  <c r="P136" i="6"/>
  <c r="O136" i="6"/>
  <c r="R135" i="6"/>
  <c r="Q135" i="6"/>
  <c r="P135" i="6"/>
  <c r="O135" i="6"/>
  <c r="R134" i="6"/>
  <c r="Q134" i="6"/>
  <c r="P134" i="6"/>
  <c r="O134" i="6"/>
  <c r="R133" i="6"/>
  <c r="Q133" i="6"/>
  <c r="P133" i="6"/>
  <c r="O133" i="6"/>
  <c r="R132" i="6"/>
  <c r="Q132" i="6"/>
  <c r="P132" i="6"/>
  <c r="O132" i="6"/>
  <c r="R131" i="6"/>
  <c r="Q131" i="6"/>
  <c r="P131" i="6"/>
  <c r="O131" i="6"/>
  <c r="R130" i="6"/>
  <c r="Q130" i="6"/>
  <c r="P130" i="6"/>
  <c r="O130" i="6"/>
  <c r="R129" i="6"/>
  <c r="Q129" i="6"/>
  <c r="P129" i="6"/>
  <c r="O129" i="6"/>
  <c r="R126" i="6"/>
  <c r="Q126" i="6"/>
  <c r="P126" i="6"/>
  <c r="O126" i="6"/>
  <c r="R123" i="6"/>
  <c r="Q123" i="6"/>
  <c r="P123" i="6"/>
  <c r="O123" i="6"/>
  <c r="R120" i="6"/>
  <c r="Q120" i="6"/>
  <c r="P120" i="6"/>
  <c r="O120" i="6"/>
  <c r="R119" i="6"/>
  <c r="Q119" i="6"/>
  <c r="P119" i="6"/>
  <c r="O119" i="6"/>
  <c r="R118" i="6"/>
  <c r="Q118" i="6"/>
  <c r="P118" i="6"/>
  <c r="O118" i="6"/>
  <c r="R117" i="6"/>
  <c r="Q117" i="6"/>
  <c r="P117" i="6"/>
  <c r="O117" i="6"/>
  <c r="R116" i="6"/>
  <c r="Q116" i="6"/>
  <c r="P116" i="6"/>
  <c r="O116" i="6"/>
  <c r="R115" i="6"/>
  <c r="Q115" i="6"/>
  <c r="P115" i="6"/>
  <c r="O115" i="6"/>
  <c r="R114" i="6"/>
  <c r="Q114" i="6"/>
  <c r="P114" i="6"/>
  <c r="O114" i="6"/>
  <c r="R113" i="6"/>
  <c r="Q113" i="6"/>
  <c r="P113" i="6"/>
  <c r="O113" i="6"/>
  <c r="R112" i="6"/>
  <c r="Q112" i="6"/>
  <c r="P112" i="6"/>
  <c r="O112" i="6"/>
  <c r="R111" i="6"/>
  <c r="Q111" i="6"/>
  <c r="P111" i="6"/>
  <c r="O111" i="6"/>
  <c r="R110" i="6"/>
  <c r="Q110" i="6"/>
  <c r="P110" i="6"/>
  <c r="O110" i="6"/>
  <c r="R109" i="6"/>
  <c r="Q109" i="6"/>
  <c r="P109" i="6"/>
  <c r="O109" i="6"/>
  <c r="R108" i="6"/>
  <c r="Q108" i="6"/>
  <c r="P108" i="6"/>
  <c r="O108" i="6"/>
  <c r="R107" i="6"/>
  <c r="Q107" i="6"/>
  <c r="P107" i="6"/>
  <c r="O107" i="6"/>
  <c r="R106" i="6"/>
  <c r="Q106" i="6"/>
  <c r="P106" i="6"/>
  <c r="O106" i="6"/>
  <c r="R105" i="6"/>
  <c r="Q105" i="6"/>
  <c r="P105" i="6"/>
  <c r="O105" i="6"/>
  <c r="R104" i="6"/>
  <c r="Q104" i="6"/>
  <c r="P104" i="6"/>
  <c r="O104" i="6"/>
  <c r="R103" i="6"/>
  <c r="Q103" i="6"/>
  <c r="P103" i="6"/>
  <c r="O103" i="6"/>
  <c r="R102" i="6"/>
  <c r="Q102" i="6"/>
  <c r="P102" i="6"/>
  <c r="O102" i="6"/>
  <c r="O85" i="6"/>
  <c r="P85" i="6"/>
  <c r="Q85" i="6"/>
  <c r="R85" i="6"/>
  <c r="O86" i="6"/>
  <c r="P86" i="6"/>
  <c r="Q86" i="6"/>
  <c r="R86" i="6"/>
  <c r="O87" i="6"/>
  <c r="P87" i="6"/>
  <c r="Q87" i="6"/>
  <c r="R87" i="6"/>
  <c r="O88" i="6"/>
  <c r="P88" i="6"/>
  <c r="Q88" i="6"/>
  <c r="R88" i="6"/>
  <c r="O89" i="6"/>
  <c r="P89" i="6"/>
  <c r="Q89" i="6"/>
  <c r="R89" i="6"/>
  <c r="O90" i="6"/>
  <c r="P90" i="6"/>
  <c r="Q90" i="6"/>
  <c r="R90" i="6"/>
  <c r="O91" i="6"/>
  <c r="P91" i="6"/>
  <c r="Q91" i="6"/>
  <c r="R91" i="6"/>
  <c r="O92" i="6"/>
  <c r="P92" i="6"/>
  <c r="Q92" i="6"/>
  <c r="R92" i="6"/>
  <c r="O93" i="6"/>
  <c r="P93" i="6"/>
  <c r="Q93" i="6"/>
  <c r="R93" i="6"/>
  <c r="O94" i="6"/>
  <c r="P94" i="6"/>
  <c r="Q94" i="6"/>
  <c r="R94" i="6"/>
  <c r="O95" i="6"/>
  <c r="P95" i="6"/>
  <c r="Q95" i="6"/>
  <c r="R95" i="6"/>
  <c r="O96" i="6"/>
  <c r="P96" i="6"/>
  <c r="Q96" i="6"/>
  <c r="R96" i="6"/>
  <c r="O97" i="6"/>
  <c r="P97" i="6"/>
  <c r="Q97" i="6"/>
  <c r="R97" i="6"/>
  <c r="O98" i="6"/>
  <c r="P98" i="6"/>
  <c r="Q98" i="6"/>
  <c r="R98" i="6"/>
  <c r="O99" i="6"/>
  <c r="P99" i="6"/>
  <c r="Q99" i="6"/>
  <c r="R99" i="6"/>
  <c r="R84" i="6"/>
  <c r="Q84" i="6"/>
  <c r="P84" i="6"/>
  <c r="O84" i="6"/>
  <c r="R80" i="6"/>
  <c r="Q80" i="6"/>
  <c r="P80" i="6"/>
  <c r="O80" i="6"/>
  <c r="R79" i="6"/>
  <c r="Q79" i="6"/>
  <c r="P79" i="6"/>
  <c r="O79" i="6"/>
  <c r="R78" i="6"/>
  <c r="Q78" i="6"/>
  <c r="P78" i="6"/>
  <c r="O78" i="6"/>
  <c r="R77" i="6"/>
  <c r="Q77" i="6"/>
  <c r="P77" i="6"/>
  <c r="O77" i="6"/>
  <c r="R76" i="6"/>
  <c r="Q76" i="6"/>
  <c r="P76" i="6"/>
  <c r="O76" i="6"/>
  <c r="R75" i="6"/>
  <c r="Q75" i="6"/>
  <c r="P75" i="6"/>
  <c r="O75" i="6"/>
  <c r="R74" i="6"/>
  <c r="Q74" i="6"/>
  <c r="P74" i="6"/>
  <c r="O74" i="6"/>
  <c r="R73" i="6"/>
  <c r="Q73" i="6"/>
  <c r="P73" i="6"/>
  <c r="O73" i="6"/>
  <c r="R72" i="6"/>
  <c r="Q72" i="6"/>
  <c r="P72" i="6"/>
  <c r="O72" i="6"/>
  <c r="R71" i="6"/>
  <c r="Q71" i="6"/>
  <c r="P71" i="6"/>
  <c r="O71" i="6"/>
  <c r="R70" i="6"/>
  <c r="Q70" i="6"/>
  <c r="P70" i="6"/>
  <c r="O70" i="6"/>
  <c r="R69" i="6"/>
  <c r="Q69" i="6"/>
  <c r="P69" i="6"/>
  <c r="O69" i="6"/>
  <c r="R68" i="6"/>
  <c r="Q68" i="6"/>
  <c r="P68" i="6"/>
  <c r="O68" i="6"/>
  <c r="R67" i="6"/>
  <c r="Q67" i="6"/>
  <c r="P67" i="6"/>
  <c r="O67" i="6"/>
  <c r="R66" i="6"/>
  <c r="Q66" i="6"/>
  <c r="P66" i="6"/>
  <c r="O66" i="6"/>
  <c r="R65" i="6"/>
  <c r="Q65" i="6"/>
  <c r="P65" i="6"/>
  <c r="O65" i="6"/>
  <c r="R64" i="6"/>
  <c r="Q64" i="6"/>
  <c r="P64" i="6"/>
  <c r="O64" i="6"/>
  <c r="R63" i="6"/>
  <c r="Q63" i="6"/>
  <c r="P63" i="6"/>
  <c r="O63" i="6"/>
  <c r="R62" i="6"/>
  <c r="Q62" i="6"/>
  <c r="P62" i="6"/>
  <c r="O62" i="6"/>
  <c r="R61" i="6"/>
  <c r="Q61" i="6"/>
  <c r="P61" i="6"/>
  <c r="O61" i="6"/>
  <c r="O45" i="6"/>
  <c r="P45" i="6"/>
  <c r="Q45" i="6"/>
  <c r="R45" i="6"/>
  <c r="O46" i="6"/>
  <c r="P46" i="6"/>
  <c r="Q46" i="6"/>
  <c r="R46" i="6"/>
  <c r="O47" i="6"/>
  <c r="P47" i="6"/>
  <c r="Q47" i="6"/>
  <c r="R47" i="6"/>
  <c r="O48" i="6"/>
  <c r="P48" i="6"/>
  <c r="Q48" i="6"/>
  <c r="R48" i="6"/>
  <c r="O49" i="6"/>
  <c r="P49" i="6"/>
  <c r="Q49" i="6"/>
  <c r="R49" i="6"/>
  <c r="O50" i="6"/>
  <c r="P50" i="6"/>
  <c r="Q50" i="6"/>
  <c r="R50" i="6"/>
  <c r="O51" i="6"/>
  <c r="P51" i="6"/>
  <c r="Q51" i="6"/>
  <c r="R51" i="6"/>
  <c r="O52" i="6"/>
  <c r="P52" i="6"/>
  <c r="Q52" i="6"/>
  <c r="R52" i="6"/>
  <c r="O53" i="6"/>
  <c r="P53" i="6"/>
  <c r="Q53" i="6"/>
  <c r="R53" i="6"/>
  <c r="O54" i="6"/>
  <c r="P54" i="6"/>
  <c r="Q54" i="6"/>
  <c r="R54" i="6"/>
  <c r="O55" i="6"/>
  <c r="P55" i="6"/>
  <c r="Q55" i="6"/>
  <c r="R55" i="6"/>
  <c r="O56" i="6"/>
  <c r="P56" i="6"/>
  <c r="Q56" i="6"/>
  <c r="R56" i="6"/>
  <c r="O57" i="6"/>
  <c r="P57" i="6"/>
  <c r="Q57" i="6"/>
  <c r="R57" i="6"/>
  <c r="O58" i="6"/>
  <c r="P58" i="6"/>
  <c r="Q58" i="6"/>
  <c r="R58" i="6"/>
  <c r="R44" i="6"/>
  <c r="Q44" i="6"/>
  <c r="P44" i="6"/>
  <c r="O44" i="6"/>
  <c r="R41" i="6"/>
  <c r="Q41" i="6"/>
  <c r="P41" i="6"/>
  <c r="O41" i="6"/>
  <c r="R40" i="6"/>
  <c r="Q40" i="6"/>
  <c r="P40" i="6"/>
  <c r="O40" i="6"/>
  <c r="R39" i="6"/>
  <c r="Q39" i="6"/>
  <c r="P39" i="6"/>
  <c r="O39" i="6"/>
  <c r="R38" i="6"/>
  <c r="Q38" i="6"/>
  <c r="P38" i="6"/>
  <c r="O38" i="6"/>
  <c r="R37" i="6"/>
  <c r="Q37" i="6"/>
  <c r="P37" i="6"/>
  <c r="O37" i="6"/>
  <c r="R36" i="6"/>
  <c r="Q36" i="6"/>
  <c r="P36" i="6"/>
  <c r="O36" i="6"/>
  <c r="J26" i="6"/>
  <c r="O26" i="6" s="1"/>
  <c r="R33" i="6"/>
  <c r="Q33" i="6"/>
  <c r="P33" i="6"/>
  <c r="O33" i="6"/>
  <c r="R32" i="6"/>
  <c r="Q32" i="6"/>
  <c r="P32" i="6"/>
  <c r="O32" i="6"/>
  <c r="R31" i="6"/>
  <c r="Q31" i="6"/>
  <c r="P31" i="6"/>
  <c r="O31" i="6"/>
  <c r="R30" i="6"/>
  <c r="Q30" i="6"/>
  <c r="P30" i="6"/>
  <c r="O30" i="6"/>
  <c r="R29" i="6"/>
  <c r="Q29" i="6"/>
  <c r="P29" i="6"/>
  <c r="O29" i="6"/>
  <c r="R28" i="6"/>
  <c r="Q28" i="6"/>
  <c r="P28" i="6"/>
  <c r="O28" i="6"/>
  <c r="R27" i="6"/>
  <c r="Q27" i="6"/>
  <c r="P27" i="6"/>
  <c r="O27" i="6"/>
  <c r="R25" i="6"/>
  <c r="Q25" i="6"/>
  <c r="P25" i="6"/>
  <c r="O25" i="6"/>
  <c r="R24" i="6"/>
  <c r="Q24" i="6"/>
  <c r="P24" i="6"/>
  <c r="O24" i="6"/>
  <c r="R23" i="6"/>
  <c r="Q23" i="6"/>
  <c r="P23" i="6"/>
  <c r="O23" i="6"/>
  <c r="R22" i="6"/>
  <c r="Q22" i="6"/>
  <c r="P22" i="6"/>
  <c r="O22" i="6"/>
  <c r="R21" i="6"/>
  <c r="Q21" i="6"/>
  <c r="P21" i="6"/>
  <c r="O21" i="6"/>
  <c r="R20" i="6"/>
  <c r="Q20" i="6"/>
  <c r="P20" i="6"/>
  <c r="O20" i="6"/>
  <c r="R19" i="6"/>
  <c r="Q19" i="6"/>
  <c r="P19" i="6"/>
  <c r="O19" i="6"/>
  <c r="R17" i="6"/>
  <c r="Q17" i="6"/>
  <c r="P17" i="6"/>
  <c r="O17" i="6"/>
  <c r="K340" i="6"/>
  <c r="K279" i="6"/>
  <c r="K237" i="6"/>
  <c r="K233" i="6"/>
  <c r="K209" i="6"/>
  <c r="J183" i="6"/>
  <c r="R183" i="6" s="1"/>
  <c r="J164" i="6"/>
  <c r="P164" i="6" s="1"/>
  <c r="J165" i="6"/>
  <c r="R165" i="6" s="1"/>
  <c r="J166" i="6"/>
  <c r="P166" i="6" s="1"/>
  <c r="J167" i="6"/>
  <c r="R167" i="6" s="1"/>
  <c r="J168" i="6"/>
  <c r="P168" i="6" s="1"/>
  <c r="J169" i="6"/>
  <c r="R169" i="6" s="1"/>
  <c r="J170" i="6"/>
  <c r="P170" i="6" s="1"/>
  <c r="J171" i="6"/>
  <c r="R171" i="6" s="1"/>
  <c r="J172" i="6"/>
  <c r="P172" i="6" s="1"/>
  <c r="J173" i="6"/>
  <c r="R173" i="6" s="1"/>
  <c r="J174" i="6"/>
  <c r="P174" i="6" s="1"/>
  <c r="J175" i="6"/>
  <c r="R175" i="6" s="1"/>
  <c r="J176" i="6"/>
  <c r="P176" i="6" s="1"/>
  <c r="J177" i="6"/>
  <c r="R177" i="6" s="1"/>
  <c r="J178" i="6"/>
  <c r="P178" i="6" s="1"/>
  <c r="J179" i="6"/>
  <c r="R179" i="6" s="1"/>
  <c r="J180" i="6"/>
  <c r="P180" i="6" s="1"/>
  <c r="J181" i="6"/>
  <c r="R181" i="6" s="1"/>
  <c r="J182" i="6"/>
  <c r="O182" i="6" s="1"/>
  <c r="J184" i="6"/>
  <c r="P184" i="6" s="1"/>
  <c r="J185" i="6"/>
  <c r="O185" i="6" s="1"/>
  <c r="J186" i="6"/>
  <c r="Q186" i="6" s="1"/>
  <c r="J187" i="6"/>
  <c r="R187" i="6" s="1"/>
  <c r="J188" i="6"/>
  <c r="Q188" i="6" s="1"/>
  <c r="J189" i="6"/>
  <c r="R189" i="6" s="1"/>
  <c r="J190" i="6"/>
  <c r="P190" i="6" s="1"/>
  <c r="J191" i="6"/>
  <c r="R191" i="6" s="1"/>
  <c r="J192" i="6"/>
  <c r="P192" i="6" s="1"/>
  <c r="J193" i="6"/>
  <c r="R193" i="6" s="1"/>
  <c r="J194" i="6"/>
  <c r="P194" i="6" s="1"/>
  <c r="J195" i="6"/>
  <c r="R195" i="6" s="1"/>
  <c r="J196" i="6"/>
  <c r="P196" i="6" s="1"/>
  <c r="J197" i="6"/>
  <c r="R197" i="6" s="1"/>
  <c r="J198" i="6"/>
  <c r="O198" i="6" s="1"/>
  <c r="J199" i="6"/>
  <c r="R199" i="6" s="1"/>
  <c r="J200" i="6"/>
  <c r="O200" i="6" s="1"/>
  <c r="J201" i="6"/>
  <c r="R201" i="6" s="1"/>
  <c r="J202" i="6"/>
  <c r="O202" i="6" s="1"/>
  <c r="J203" i="6"/>
  <c r="R203" i="6" s="1"/>
  <c r="J205" i="6"/>
  <c r="R205" i="6" s="1"/>
  <c r="J163" i="6"/>
  <c r="R163" i="6" s="1"/>
  <c r="J361" i="6"/>
  <c r="R361" i="6" s="1"/>
  <c r="J362" i="6"/>
  <c r="R362" i="6" s="1"/>
  <c r="J363" i="6"/>
  <c r="R363" i="6" s="1"/>
  <c r="J364" i="6"/>
  <c r="R364" i="6" s="1"/>
  <c r="J365" i="6"/>
  <c r="Q365" i="6" s="1"/>
  <c r="J366" i="6"/>
  <c r="R366" i="6" s="1"/>
  <c r="J367" i="6"/>
  <c r="Q367" i="6" s="1"/>
  <c r="J368" i="6"/>
  <c r="R368" i="6" s="1"/>
  <c r="J369" i="6"/>
  <c r="Q369" i="6" s="1"/>
  <c r="J370" i="6"/>
  <c r="R370" i="6" s="1"/>
  <c r="J371" i="6"/>
  <c r="Q371" i="6" s="1"/>
  <c r="J372" i="6"/>
  <c r="R372" i="6" s="1"/>
  <c r="J373" i="6"/>
  <c r="P373" i="6" s="1"/>
  <c r="J374" i="6"/>
  <c r="R374" i="6" s="1"/>
  <c r="J375" i="6"/>
  <c r="P375" i="6" s="1"/>
  <c r="J376" i="6"/>
  <c r="R376" i="6" s="1"/>
  <c r="J377" i="6"/>
  <c r="P377" i="6" s="1"/>
  <c r="J378" i="6"/>
  <c r="R378" i="6" s="1"/>
  <c r="J379" i="6"/>
  <c r="P379" i="6" s="1"/>
  <c r="J380" i="6"/>
  <c r="R380" i="6" s="1"/>
  <c r="J381" i="6"/>
  <c r="O381" i="6" s="1"/>
  <c r="J382" i="6"/>
  <c r="R382" i="6" s="1"/>
  <c r="J360" i="6"/>
  <c r="R360" i="6" s="1"/>
  <c r="J359" i="6"/>
  <c r="R359" i="6" s="1"/>
  <c r="R82" i="6" l="1"/>
  <c r="O82" i="6"/>
  <c r="P82" i="6"/>
  <c r="Q82" i="6"/>
  <c r="B81" i="6"/>
  <c r="B84" i="6" s="1"/>
  <c r="B85" i="6" s="1"/>
  <c r="B86" i="6" s="1"/>
  <c r="B87" i="6" s="1"/>
  <c r="B88" i="6" s="1"/>
  <c r="B89" i="6" s="1"/>
  <c r="B90" i="6" s="1"/>
  <c r="B91" i="6" s="1"/>
  <c r="B92" i="6" s="1"/>
  <c r="B93" i="6" s="1"/>
  <c r="B94" i="6" s="1"/>
  <c r="B95" i="6" s="1"/>
  <c r="B96" i="6" s="1"/>
  <c r="B97" i="6" s="1"/>
  <c r="B98" i="6" s="1"/>
  <c r="B99" i="6" s="1"/>
  <c r="B102" i="6" s="1"/>
  <c r="B103" i="6" s="1"/>
  <c r="B104" i="6" s="1"/>
  <c r="B105" i="6" s="1"/>
  <c r="B106" i="6" s="1"/>
  <c r="B107" i="6" s="1"/>
  <c r="B108" i="6" s="1"/>
  <c r="B109" i="6" s="1"/>
  <c r="B110" i="6" s="1"/>
  <c r="B111" i="6" s="1"/>
  <c r="B112" i="6" s="1"/>
  <c r="B113" i="6" s="1"/>
  <c r="B114" i="6" s="1"/>
  <c r="B115" i="6" s="1"/>
  <c r="B116" i="6" s="1"/>
  <c r="B117" i="6" s="1"/>
  <c r="B118" i="6" s="1"/>
  <c r="B119" i="6" s="1"/>
  <c r="B120" i="6" s="1"/>
  <c r="B123" i="6" s="1"/>
  <c r="B129" i="6" s="1"/>
  <c r="B130" i="6" s="1"/>
  <c r="B131" i="6" s="1"/>
  <c r="B132" i="6" s="1"/>
  <c r="B133" i="6" s="1"/>
  <c r="B134" i="6" s="1"/>
  <c r="B135" i="6" s="1"/>
  <c r="B136" i="6" s="1"/>
  <c r="B137" i="6" s="1"/>
  <c r="B138" i="6" s="1"/>
  <c r="B141" i="6" s="1"/>
  <c r="B142" i="6" s="1"/>
  <c r="B143" i="6" s="1"/>
  <c r="B144" i="6" s="1"/>
  <c r="B145" i="6" s="1"/>
  <c r="B146" i="6" s="1"/>
  <c r="B147" i="6" s="1"/>
  <c r="B150" i="6" s="1"/>
  <c r="B151" i="6" s="1"/>
  <c r="B152" i="6" s="1"/>
  <c r="B155" i="6" s="1"/>
  <c r="B156" i="6" s="1"/>
  <c r="B157" i="6" s="1"/>
  <c r="B160" i="6" s="1"/>
  <c r="B163" i="6" s="1"/>
  <c r="B168" i="6" s="1"/>
  <c r="B173" i="6" s="1"/>
  <c r="B178" i="6" s="1"/>
  <c r="B183"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11" i="6" s="1"/>
  <c r="B214" i="6" s="1"/>
  <c r="B215" i="6" s="1"/>
  <c r="B216" i="6" s="1"/>
  <c r="B217" i="6" s="1"/>
  <c r="B218" i="6" s="1"/>
  <c r="B219" i="6" s="1"/>
  <c r="B220" i="6" s="1"/>
  <c r="B223" i="6" s="1"/>
  <c r="B224" i="6" s="1"/>
  <c r="B225" i="6" s="1"/>
  <c r="B226" i="6" s="1"/>
  <c r="B227" i="6" s="1"/>
  <c r="B228" i="6" s="1"/>
  <c r="B229" i="6" s="1"/>
  <c r="B230" i="6" s="1"/>
  <c r="B231" i="6" s="1"/>
  <c r="B232" i="6" s="1"/>
  <c r="B235" i="6" s="1"/>
  <c r="B236" i="6" s="1"/>
  <c r="B239" i="6" s="1"/>
  <c r="B240" i="6" s="1"/>
  <c r="B241" i="6" s="1"/>
  <c r="B242" i="6" s="1"/>
  <c r="B243" i="6" s="1"/>
  <c r="B244"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70" i="6" s="1"/>
  <c r="B271" i="6" s="1"/>
  <c r="B272" i="6" s="1"/>
  <c r="B273" i="6" s="1"/>
  <c r="B274" i="6" s="1"/>
  <c r="B275" i="6" s="1"/>
  <c r="B276" i="6" s="1"/>
  <c r="B277" i="6" s="1"/>
  <c r="B278"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2" i="6" s="1"/>
  <c r="B343" i="6" s="1"/>
  <c r="B344" i="6" s="1"/>
  <c r="B345" i="6" s="1"/>
  <c r="B346" i="6" s="1"/>
  <c r="B347" i="6" s="1"/>
  <c r="B348" i="6" s="1"/>
  <c r="B349" i="6" s="1"/>
  <c r="B350" i="6" s="1"/>
  <c r="B351" i="6" s="1"/>
  <c r="B352" i="6" s="1"/>
  <c r="B353" i="6" s="1"/>
  <c r="B354" i="6" s="1"/>
  <c r="B355" i="6" s="1"/>
  <c r="B356" i="6" s="1"/>
  <c r="B359" i="6" s="1"/>
  <c r="B360" i="6" s="1"/>
  <c r="B361" i="6" s="1"/>
  <c r="B362" i="6" s="1"/>
  <c r="B363" i="6" s="1"/>
  <c r="B364" i="6" s="1"/>
  <c r="B365" i="6" s="1"/>
  <c r="B366" i="6" s="1"/>
  <c r="B367" i="6" s="1"/>
  <c r="B368" i="6" s="1"/>
  <c r="B369" i="6" s="1"/>
  <c r="B370" i="6" s="1"/>
  <c r="B371" i="6" s="1"/>
  <c r="B372" i="6" s="1"/>
  <c r="B373" i="6" s="1"/>
  <c r="B374" i="6" s="1"/>
  <c r="B375" i="6" s="1"/>
  <c r="B376" i="6" s="1"/>
  <c r="B377" i="6" s="1"/>
  <c r="B378" i="6" s="1"/>
  <c r="B379" i="6" s="1"/>
  <c r="B380" i="6" s="1"/>
  <c r="B381" i="6" s="1"/>
  <c r="B382" i="6" s="1"/>
  <c r="B385" i="6" s="1"/>
  <c r="B386" i="6" s="1"/>
  <c r="B387" i="6" s="1"/>
  <c r="P276" i="6"/>
  <c r="O357" i="6"/>
  <c r="Q277" i="6"/>
  <c r="S259" i="6"/>
  <c r="P272" i="6"/>
  <c r="S61" i="6"/>
  <c r="S67" i="6"/>
  <c r="S73" i="6"/>
  <c r="S247" i="6"/>
  <c r="Q272" i="6"/>
  <c r="R272" i="6"/>
  <c r="O233" i="6"/>
  <c r="O127" i="6"/>
  <c r="R273" i="6"/>
  <c r="P277" i="6"/>
  <c r="R26" i="6"/>
  <c r="R34" i="6" s="1"/>
  <c r="R127" i="6"/>
  <c r="O270" i="6"/>
  <c r="R270" i="6"/>
  <c r="S134" i="6"/>
  <c r="S249" i="6"/>
  <c r="O276" i="6"/>
  <c r="P100" i="6"/>
  <c r="Q153" i="6"/>
  <c r="Q158" i="6"/>
  <c r="Q221" i="6"/>
  <c r="Q276" i="6"/>
  <c r="R153" i="6"/>
  <c r="O271" i="6"/>
  <c r="P42" i="6"/>
  <c r="P59" i="6"/>
  <c r="P139" i="6"/>
  <c r="P233" i="6"/>
  <c r="Q271" i="6"/>
  <c r="Q340" i="6"/>
  <c r="Q245" i="6"/>
  <c r="R271" i="6"/>
  <c r="R42" i="6"/>
  <c r="R121" i="6"/>
  <c r="Q357" i="6"/>
  <c r="P26" i="6"/>
  <c r="P34" i="6" s="1"/>
  <c r="Q26" i="6"/>
  <c r="Q34" i="6" s="1"/>
  <c r="S109" i="6"/>
  <c r="P127" i="6"/>
  <c r="P237" i="6"/>
  <c r="S146" i="6"/>
  <c r="R59" i="6"/>
  <c r="R233" i="6"/>
  <c r="O42" i="6"/>
  <c r="S65" i="6"/>
  <c r="S71" i="6"/>
  <c r="S130" i="6"/>
  <c r="S257" i="6"/>
  <c r="P340" i="6"/>
  <c r="S63" i="6"/>
  <c r="S69" i="6"/>
  <c r="S75" i="6"/>
  <c r="O221" i="6"/>
  <c r="P158" i="6"/>
  <c r="P221" i="6"/>
  <c r="S217" i="6"/>
  <c r="O273" i="6"/>
  <c r="P270" i="6"/>
  <c r="P273" i="6"/>
  <c r="R100" i="6"/>
  <c r="Q42" i="6"/>
  <c r="Q59" i="6"/>
  <c r="S64" i="6"/>
  <c r="S72" i="6"/>
  <c r="S74" i="6"/>
  <c r="S80" i="6"/>
  <c r="S77" i="6"/>
  <c r="S79" i="6"/>
  <c r="S118" i="6"/>
  <c r="S120" i="6"/>
  <c r="S123" i="6"/>
  <c r="R139" i="6"/>
  <c r="S135" i="6"/>
  <c r="S152" i="6"/>
  <c r="P153" i="6"/>
  <c r="O158" i="6"/>
  <c r="S160" i="6"/>
  <c r="S161" i="6" s="1"/>
  <c r="R186" i="6"/>
  <c r="P202" i="6"/>
  <c r="S207" i="6"/>
  <c r="O237" i="6"/>
  <c r="S241" i="6"/>
  <c r="P245" i="6"/>
  <c r="S256" i="6"/>
  <c r="S258" i="6"/>
  <c r="S260" i="6"/>
  <c r="O274" i="6"/>
  <c r="P274" i="6"/>
  <c r="Q274" i="6"/>
  <c r="R340" i="6"/>
  <c r="S288" i="6"/>
  <c r="S296" i="6"/>
  <c r="S306" i="6"/>
  <c r="S308" i="6"/>
  <c r="S310" i="6"/>
  <c r="S312" i="6"/>
  <c r="S316" i="6"/>
  <c r="S318" i="6"/>
  <c r="S320" i="6"/>
  <c r="S324" i="6"/>
  <c r="S326" i="6"/>
  <c r="S328" i="6"/>
  <c r="S332" i="6"/>
  <c r="S334" i="6"/>
  <c r="S338" i="6"/>
  <c r="S344" i="6"/>
  <c r="S354" i="6"/>
  <c r="S356" i="6"/>
  <c r="R371" i="6"/>
  <c r="S62" i="6"/>
  <c r="S66" i="6"/>
  <c r="S68" i="6"/>
  <c r="S70" i="6"/>
  <c r="S76" i="6"/>
  <c r="S78" i="6"/>
  <c r="O59" i="6"/>
  <c r="O34" i="6"/>
  <c r="S99" i="6"/>
  <c r="S87" i="6"/>
  <c r="S85" i="6"/>
  <c r="Q100" i="6"/>
  <c r="S92" i="6"/>
  <c r="P121" i="6"/>
  <c r="S110" i="6"/>
  <c r="S116" i="6"/>
  <c r="S102" i="6"/>
  <c r="S117" i="6"/>
  <c r="S119" i="6"/>
  <c r="Q127" i="6"/>
  <c r="O139" i="6"/>
  <c r="Q148" i="6"/>
  <c r="S141" i="6"/>
  <c r="S144" i="6"/>
  <c r="S151" i="6"/>
  <c r="R158" i="6"/>
  <c r="Q168" i="6"/>
  <c r="R188" i="6"/>
  <c r="Q170" i="6"/>
  <c r="Q190" i="6"/>
  <c r="S204" i="6"/>
  <c r="Q174" i="6"/>
  <c r="Q192" i="6"/>
  <c r="Q176" i="6"/>
  <c r="Q194" i="6"/>
  <c r="Q166" i="6"/>
  <c r="Q178" i="6"/>
  <c r="Q196" i="6"/>
  <c r="P182" i="6"/>
  <c r="P198" i="6"/>
  <c r="Q184" i="6"/>
  <c r="P200" i="6"/>
  <c r="S211" i="6"/>
  <c r="S212" i="6" s="1"/>
  <c r="S225" i="6"/>
  <c r="S227" i="6"/>
  <c r="S229" i="6"/>
  <c r="S231" i="6"/>
  <c r="S235" i="6"/>
  <c r="R237" i="6"/>
  <c r="R245" i="6"/>
  <c r="R268" i="6"/>
  <c r="S264" i="6"/>
  <c r="O266" i="6"/>
  <c r="S248" i="6"/>
  <c r="S336" i="6"/>
  <c r="S304" i="6"/>
  <c r="S283" i="6"/>
  <c r="S285" i="6"/>
  <c r="S289" i="6"/>
  <c r="S291" i="6"/>
  <c r="S297" i="6"/>
  <c r="S299" i="6"/>
  <c r="S301" i="6"/>
  <c r="S303" i="6"/>
  <c r="S337" i="6"/>
  <c r="S339" i="6"/>
  <c r="P357" i="6"/>
  <c r="S352" i="6"/>
  <c r="R357" i="6"/>
  <c r="S353" i="6"/>
  <c r="S345" i="6"/>
  <c r="Q373" i="6"/>
  <c r="Q375" i="6"/>
  <c r="O360" i="6"/>
  <c r="Q377" i="6"/>
  <c r="O362" i="6"/>
  <c r="Q379" i="6"/>
  <c r="R365" i="6"/>
  <c r="P381" i="6"/>
  <c r="R367" i="6"/>
  <c r="R369" i="6"/>
  <c r="S98" i="6"/>
  <c r="S96" i="6"/>
  <c r="S94" i="6"/>
  <c r="O100" i="6"/>
  <c r="S88" i="6"/>
  <c r="S86" i="6"/>
  <c r="S93" i="6"/>
  <c r="S97" i="6"/>
  <c r="S95" i="6"/>
  <c r="S91" i="6"/>
  <c r="S89" i="6"/>
  <c r="S103" i="6"/>
  <c r="S105" i="6"/>
  <c r="S107" i="6"/>
  <c r="S111" i="6"/>
  <c r="S113" i="6"/>
  <c r="S115" i="6"/>
  <c r="Q121" i="6"/>
  <c r="S104" i="6"/>
  <c r="S106" i="6"/>
  <c r="S108" i="6"/>
  <c r="S112" i="6"/>
  <c r="S114" i="6"/>
  <c r="S126" i="6"/>
  <c r="S136" i="6"/>
  <c r="S138" i="6"/>
  <c r="S132" i="6"/>
  <c r="S131" i="6"/>
  <c r="S133" i="6"/>
  <c r="S129" i="6"/>
  <c r="S137" i="6"/>
  <c r="Q139" i="6"/>
  <c r="S143" i="6"/>
  <c r="S145" i="6"/>
  <c r="P148" i="6"/>
  <c r="S142" i="6"/>
  <c r="R148" i="6"/>
  <c r="S150" i="6"/>
  <c r="O153" i="6"/>
  <c r="O161" i="6"/>
  <c r="R164" i="6"/>
  <c r="R166" i="6"/>
  <c r="R168" i="6"/>
  <c r="R170" i="6"/>
  <c r="R172" i="6"/>
  <c r="R174" i="6"/>
  <c r="R176" i="6"/>
  <c r="R178" i="6"/>
  <c r="R180" i="6"/>
  <c r="Q182" i="6"/>
  <c r="R184" i="6"/>
  <c r="O187" i="6"/>
  <c r="O189" i="6"/>
  <c r="R190" i="6"/>
  <c r="R192" i="6"/>
  <c r="R194" i="6"/>
  <c r="R196" i="6"/>
  <c r="Q198" i="6"/>
  <c r="Q200" i="6"/>
  <c r="Q202" i="6"/>
  <c r="O163" i="6"/>
  <c r="O165" i="6"/>
  <c r="O167" i="6"/>
  <c r="O169" i="6"/>
  <c r="O171" i="6"/>
  <c r="O173" i="6"/>
  <c r="O175" i="6"/>
  <c r="O177" i="6"/>
  <c r="O179" i="6"/>
  <c r="O181" i="6"/>
  <c r="R182" i="6"/>
  <c r="P185" i="6"/>
  <c r="P187" i="6"/>
  <c r="P189" i="6"/>
  <c r="O191" i="6"/>
  <c r="O193" i="6"/>
  <c r="O195" i="6"/>
  <c r="O197" i="6"/>
  <c r="R198" i="6"/>
  <c r="R200" i="6"/>
  <c r="R202" i="6"/>
  <c r="S206" i="6"/>
  <c r="P163" i="6"/>
  <c r="P165" i="6"/>
  <c r="P167" i="6"/>
  <c r="P169" i="6"/>
  <c r="P171" i="6"/>
  <c r="P173" i="6"/>
  <c r="P175" i="6"/>
  <c r="P177" i="6"/>
  <c r="P179" i="6"/>
  <c r="P181" i="6"/>
  <c r="P183" i="6"/>
  <c r="Q185" i="6"/>
  <c r="Q187" i="6"/>
  <c r="Q189" i="6"/>
  <c r="P191" i="6"/>
  <c r="P193" i="6"/>
  <c r="P195" i="6"/>
  <c r="P197" i="6"/>
  <c r="O199" i="6"/>
  <c r="O201" i="6"/>
  <c r="O203" i="6"/>
  <c r="O205" i="6"/>
  <c r="Q163" i="6"/>
  <c r="Q165" i="6"/>
  <c r="Q167" i="6"/>
  <c r="Q169" i="6"/>
  <c r="Q171" i="6"/>
  <c r="Q173" i="6"/>
  <c r="Q175" i="6"/>
  <c r="Q177" i="6"/>
  <c r="Q179" i="6"/>
  <c r="Q181" i="6"/>
  <c r="Q183" i="6"/>
  <c r="R185" i="6"/>
  <c r="Q191" i="6"/>
  <c r="Q193" i="6"/>
  <c r="Q195" i="6"/>
  <c r="Q197" i="6"/>
  <c r="P199" i="6"/>
  <c r="P201" i="6"/>
  <c r="P203" i="6"/>
  <c r="P205" i="6"/>
  <c r="O183" i="6"/>
  <c r="Q172" i="6"/>
  <c r="O186" i="6"/>
  <c r="O188" i="6"/>
  <c r="Q199" i="6"/>
  <c r="Q201" i="6"/>
  <c r="Q203" i="6"/>
  <c r="Q205" i="6"/>
  <c r="O164" i="6"/>
  <c r="O166" i="6"/>
  <c r="O168" i="6"/>
  <c r="O170" i="6"/>
  <c r="O172" i="6"/>
  <c r="O174" i="6"/>
  <c r="O176" i="6"/>
  <c r="O178" i="6"/>
  <c r="O180" i="6"/>
  <c r="O184" i="6"/>
  <c r="P186" i="6"/>
  <c r="P188" i="6"/>
  <c r="O190" i="6"/>
  <c r="O192" i="6"/>
  <c r="O194" i="6"/>
  <c r="O196" i="6"/>
  <c r="Q164" i="6"/>
  <c r="Q180" i="6"/>
  <c r="O212" i="6"/>
  <c r="S214" i="6"/>
  <c r="S215" i="6"/>
  <c r="R221" i="6"/>
  <c r="S219" i="6"/>
  <c r="S216" i="6"/>
  <c r="S218" i="6"/>
  <c r="S220" i="6"/>
  <c r="S226" i="6"/>
  <c r="S223" i="6"/>
  <c r="Q233" i="6"/>
  <c r="S224" i="6"/>
  <c r="S228" i="6"/>
  <c r="S230" i="6"/>
  <c r="S232" i="6"/>
  <c r="Q237" i="6"/>
  <c r="S236" i="6"/>
  <c r="S239" i="6"/>
  <c r="S243" i="6"/>
  <c r="S240" i="6"/>
  <c r="S242" i="6"/>
  <c r="S244" i="6"/>
  <c r="O245" i="6"/>
  <c r="S254" i="6"/>
  <c r="S262" i="6"/>
  <c r="P266" i="6"/>
  <c r="P268" i="6" s="1"/>
  <c r="S251" i="6"/>
  <c r="S253" i="6"/>
  <c r="S255" i="6"/>
  <c r="Q266" i="6"/>
  <c r="Q268" i="6" s="1"/>
  <c r="S261" i="6"/>
  <c r="S263" i="6"/>
  <c r="S265" i="6"/>
  <c r="S267" i="6"/>
  <c r="S250" i="6"/>
  <c r="S252" i="6"/>
  <c r="O275" i="6"/>
  <c r="P275" i="6"/>
  <c r="Q275" i="6"/>
  <c r="S287" i="6"/>
  <c r="S293" i="6"/>
  <c r="S295" i="6"/>
  <c r="S333" i="6"/>
  <c r="S314" i="6"/>
  <c r="S305" i="6"/>
  <c r="S307" i="6"/>
  <c r="S309" i="6"/>
  <c r="S311" i="6"/>
  <c r="S322" i="6"/>
  <c r="S282" i="6"/>
  <c r="S284" i="6"/>
  <c r="S286" i="6"/>
  <c r="S313" i="6"/>
  <c r="S315" i="6"/>
  <c r="S317" i="6"/>
  <c r="S319" i="6"/>
  <c r="S330" i="6"/>
  <c r="O340" i="6"/>
  <c r="S290" i="6"/>
  <c r="S292" i="6"/>
  <c r="S294" i="6"/>
  <c r="S321" i="6"/>
  <c r="S323" i="6"/>
  <c r="S325" i="6"/>
  <c r="S327" i="6"/>
  <c r="S298" i="6"/>
  <c r="S300" i="6"/>
  <c r="S302" i="6"/>
  <c r="S329" i="6"/>
  <c r="S331" i="6"/>
  <c r="S335" i="6"/>
  <c r="S355" i="6"/>
  <c r="S346" i="6"/>
  <c r="S348" i="6"/>
  <c r="S342" i="6"/>
  <c r="S343" i="6"/>
  <c r="S350" i="6"/>
  <c r="S347" i="6"/>
  <c r="S349" i="6"/>
  <c r="S351" i="6"/>
  <c r="P360" i="6"/>
  <c r="P362" i="6"/>
  <c r="O364" i="6"/>
  <c r="O366" i="6"/>
  <c r="O368" i="6"/>
  <c r="O370" i="6"/>
  <c r="R373" i="6"/>
  <c r="R375" i="6"/>
  <c r="R377" i="6"/>
  <c r="R379" i="6"/>
  <c r="Q381" i="6"/>
  <c r="Q360" i="6"/>
  <c r="Q362" i="6"/>
  <c r="P364" i="6"/>
  <c r="P366" i="6"/>
  <c r="P368" i="6"/>
  <c r="P370" i="6"/>
  <c r="O372" i="6"/>
  <c r="O374" i="6"/>
  <c r="O376" i="6"/>
  <c r="O378" i="6"/>
  <c r="R381" i="6"/>
  <c r="Q364" i="6"/>
  <c r="Q366" i="6"/>
  <c r="Q368" i="6"/>
  <c r="Q370" i="6"/>
  <c r="P372" i="6"/>
  <c r="P374" i="6"/>
  <c r="P376" i="6"/>
  <c r="P378" i="6"/>
  <c r="O380" i="6"/>
  <c r="O382" i="6"/>
  <c r="O359" i="6"/>
  <c r="O361" i="6"/>
  <c r="O363" i="6"/>
  <c r="Q372" i="6"/>
  <c r="Q374" i="6"/>
  <c r="Q376" i="6"/>
  <c r="Q378" i="6"/>
  <c r="P380" i="6"/>
  <c r="P382" i="6"/>
  <c r="P359" i="6"/>
  <c r="P361" i="6"/>
  <c r="P363" i="6"/>
  <c r="O365" i="6"/>
  <c r="O367" i="6"/>
  <c r="O369" i="6"/>
  <c r="O371" i="6"/>
  <c r="Q380" i="6"/>
  <c r="Q382" i="6"/>
  <c r="Q359" i="6"/>
  <c r="Q361" i="6"/>
  <c r="Q363" i="6"/>
  <c r="P365" i="6"/>
  <c r="P367" i="6"/>
  <c r="P369" i="6"/>
  <c r="P371" i="6"/>
  <c r="O373" i="6"/>
  <c r="O375" i="6"/>
  <c r="O377" i="6"/>
  <c r="O379" i="6"/>
  <c r="S281" i="6"/>
  <c r="R277" i="6"/>
  <c r="S277" i="6" s="1"/>
  <c r="O278" i="6"/>
  <c r="P278" i="6"/>
  <c r="Q278" i="6"/>
  <c r="O268" i="6"/>
  <c r="S208" i="6"/>
  <c r="S156" i="6"/>
  <c r="S155" i="6"/>
  <c r="S157" i="6"/>
  <c r="S147" i="6"/>
  <c r="O148" i="6"/>
  <c r="O121" i="6"/>
  <c r="S90" i="6"/>
  <c r="S84" i="6"/>
  <c r="S190" i="6" l="1"/>
  <c r="S270" i="6"/>
  <c r="S273" i="6"/>
  <c r="S271" i="6"/>
  <c r="S174" i="6"/>
  <c r="S276" i="6"/>
  <c r="S272" i="6"/>
  <c r="S237" i="6"/>
  <c r="S165" i="6"/>
  <c r="S164" i="6"/>
  <c r="S171" i="6"/>
  <c r="S180" i="6"/>
  <c r="S166" i="6"/>
  <c r="O279" i="6"/>
  <c r="S127" i="6"/>
  <c r="S184" i="6"/>
  <c r="S183" i="6"/>
  <c r="S179" i="6"/>
  <c r="S187" i="6"/>
  <c r="S186" i="6"/>
  <c r="S182" i="6"/>
  <c r="S167" i="6"/>
  <c r="S163" i="6"/>
  <c r="Q279" i="6"/>
  <c r="P279" i="6"/>
  <c r="S274" i="6"/>
  <c r="S170" i="6"/>
  <c r="S173" i="6"/>
  <c r="S193" i="6"/>
  <c r="T34" i="6"/>
  <c r="S194" i="6"/>
  <c r="S168" i="6"/>
  <c r="S148" i="6"/>
  <c r="S373" i="6"/>
  <c r="S100" i="6"/>
  <c r="S121" i="6"/>
  <c r="S153" i="6"/>
  <c r="S196" i="6"/>
  <c r="S185" i="6"/>
  <c r="S189" i="6"/>
  <c r="Q209" i="6"/>
  <c r="S195" i="6"/>
  <c r="S178" i="6"/>
  <c r="S169" i="6"/>
  <c r="S192" i="6"/>
  <c r="S175" i="6"/>
  <c r="S198" i="6"/>
  <c r="S377" i="6"/>
  <c r="S375" i="6"/>
  <c r="S362" i="6"/>
  <c r="S139" i="6"/>
  <c r="R209" i="6"/>
  <c r="S176" i="6"/>
  <c r="S191" i="6"/>
  <c r="S202" i="6"/>
  <c r="S200" i="6"/>
  <c r="S188" i="6"/>
  <c r="O209" i="6"/>
  <c r="S177" i="6"/>
  <c r="R383" i="6"/>
  <c r="S379" i="6"/>
  <c r="S378" i="6"/>
  <c r="S368" i="6"/>
  <c r="S376" i="6"/>
  <c r="S360" i="6"/>
  <c r="S366" i="6"/>
  <c r="Q383" i="6"/>
  <c r="P383" i="6"/>
  <c r="S381" i="6"/>
  <c r="S364" i="6"/>
  <c r="S203" i="6"/>
  <c r="P209" i="6"/>
  <c r="S205" i="6"/>
  <c r="S172" i="6"/>
  <c r="S201" i="6"/>
  <c r="S197" i="6"/>
  <c r="S181" i="6"/>
  <c r="S199" i="6"/>
  <c r="S221" i="6"/>
  <c r="S233" i="6"/>
  <c r="S245" i="6"/>
  <c r="S266" i="6"/>
  <c r="S268" i="6" s="1"/>
  <c r="S275" i="6"/>
  <c r="S340" i="6"/>
  <c r="S357" i="6"/>
  <c r="S363" i="6"/>
  <c r="O383" i="6"/>
  <c r="S361" i="6"/>
  <c r="S374" i="6"/>
  <c r="S359" i="6"/>
  <c r="S372" i="6"/>
  <c r="S371" i="6"/>
  <c r="S382" i="6"/>
  <c r="S369" i="6"/>
  <c r="S380" i="6"/>
  <c r="S367" i="6"/>
  <c r="S365" i="6"/>
  <c r="S370" i="6"/>
  <c r="S278" i="6"/>
  <c r="R279" i="6"/>
  <c r="S158" i="6"/>
  <c r="S279" i="6" l="1"/>
  <c r="S209" i="6"/>
  <c r="S383" i="6"/>
  <c r="S388" i="6" s="1"/>
</calcChain>
</file>

<file path=xl/sharedStrings.xml><?xml version="1.0" encoding="utf-8"?>
<sst xmlns="http://schemas.openxmlformats.org/spreadsheetml/2006/main" count="1598" uniqueCount="583">
  <si>
    <t>Mahsulot yuklangan vagonlarni tashish</t>
  </si>
  <si>
    <t>Teplovoz TEM18DM-3172, TEM2-1933</t>
  </si>
  <si>
    <t>Vagon-sisterna</t>
  </si>
  <si>
    <t>Fiting konteyner</t>
  </si>
  <si>
    <t>Rele, saqlagich, svetofor lampalari</t>
  </si>
  <si>
    <t>Teplovoz TEM2-1933</t>
  </si>
  <si>
    <t>Xizmat balansidagi 5450 p.m. temir yoʻl</t>
  </si>
  <si>
    <t>"Shurtan GKM" MCHJ balansidagi AGQSH yoʻllaridagi 2 dona strelkali oʻtkazgich</t>
  </si>
  <si>
    <t>"Shurtan GKM" MCHJ  yoʻllaridagi 2 dona strelkali oʻtkazgich</t>
  </si>
  <si>
    <t>Jami:</t>
  </si>
  <si>
    <t>"NORMA" dasturi
 (amaliy buxgalteriya, amaliy soliqqa tortish)</t>
  </si>
  <si>
    <t>O'zbekiston Respublikasida 2024 yil davomida sohaga oid chiqariladigan Qonun loyihalari va Qarorlari bilan tanishib borish</t>
  </si>
  <si>
    <t>"Action-glavbux" dasturi</t>
  </si>
  <si>
    <t xml:space="preserve">O'zbekiston Respublikasida amaldagi Qonun va Qarorlardan ish jarayonida foydalanishda sohaga oid savollarga yechim topish </t>
  </si>
  <si>
    <t>Majmua sexlari va xizmatlari.</t>
  </si>
  <si>
    <t>xizmat</t>
  </si>
  <si>
    <t>Texnika guruhi</t>
  </si>
  <si>
    <t>SX va TN xizmati</t>
  </si>
  <si>
    <t>dona</t>
  </si>
  <si>
    <t xml:space="preserve">dona </t>
  </si>
  <si>
    <t xml:space="preserve"> O‘zbekiston Respublikasi Vazirlar Mahkamasining 05.10.2022 yildagi №566-sonli qaroriga asosan, Tog‘-kon, geologiya va sanoat xavfsizligini nazorat qilish inspeksiyasi tomonidan beriladigan maxsus “Ruxsatnoma”ni olish </t>
  </si>
  <si>
    <t>Davolash  profilaktika markazi</t>
  </si>
  <si>
    <t>Respublika  ixtisoslashtihilgan ko'z mikro xirurgiya markazi</t>
  </si>
  <si>
    <t>Toshkent  shahar reablitatsiya  klinik shifoxonasi</t>
  </si>
  <si>
    <t>Toshkent tibbiyot akademiyasi</t>
  </si>
  <si>
    <t>Respublika teri-ta'nosil kasaliiklari dispanseri</t>
  </si>
  <si>
    <t>Viioyat ko'p tarmoqli tibbiyot markazi</t>
  </si>
  <si>
    <t>Respublika endokrinologiya markazi  Qarshi filiali</t>
  </si>
  <si>
    <t>Respublika kardiologiya markazi Qarshi  filiali</t>
  </si>
  <si>
    <t>"1C:Предприятие 8.3" dasturining amaldagi  (1.5.18.73) konfiguratsiyasi redaktsiyasini aktual zamonaviy versiyaga yangilash, modernizatsiya qilish.</t>
  </si>
  <si>
    <t>SHGKM buxgalteriyasi</t>
  </si>
  <si>
    <t>"1C:Предприятие" dasturiy mahsulotida dasturlash bo'yicha AKT xizmatining  2 nafar xodimini o'qitish va qayta tayyorlash</t>
  </si>
  <si>
    <t>Sertifikatlashgan o'quv markazida "1C:Предприятие" dasturiy mahsulotida dasturlash  bo'yicha AKT xizmatining 2 ta xodimini o'qitish va qayta tayyorlash</t>
  </si>
  <si>
    <t>"1C Предприятие" dasturiy mahsuloti  foydalaniladigan barcha obъektlar</t>
  </si>
  <si>
    <t>Sertifikatlashgan o'quv markazida "Perco" dasturiy mahsulotida dasturlash  bo'yicha AKT xizmatining 1 ta xodimini o'qitish va qayta tayyorlash</t>
  </si>
  <si>
    <t>Perco turniketlar tizimi o'rnatiladigan  ob'ektlar</t>
  </si>
  <si>
    <t>Sertifikatlashgan o'quv markazida kiberxavfsizlik bo'yicha kurslarda 2 nafar AKT xodimini o'qitish</t>
  </si>
  <si>
    <t>SHGKM IT infrastrukturasi</t>
  </si>
  <si>
    <t>ShGKMda axborot xavfsizligi va korporativ lokal tarmog‘ining texnik auditini tashkil etish.</t>
  </si>
  <si>
    <t>Ma'lumotlar bazasi va kompyuter foydalanuvchilarining axborot xavfsizligini tashkillastirish. Lokal tarmoqning ishlash unumdorligini oshirish.</t>
  </si>
  <si>
    <t>AKT xizmati</t>
  </si>
  <si>
    <t>Zavod markaziy laboratoriyasi</t>
  </si>
  <si>
    <t>O`zDSt/ISO 17025-2019 standarti asosida, markaziy laboratoriyaning texnik faoliyati va Sifat boshqaruv tizimi bo`yicha, Milliy tizimdagi Akkreditasiyasi yuzasidan navbatdagi inspeksiya nazorat auditini o`tkazish</t>
  </si>
  <si>
    <t>O`zR VM ning 24.04.2019 yildagi 349-sonli qaroriga asosan Zavod markaziy laboratoriya faoliyati bo`yich Akkreditasiya sohasi yuzasidan inspeksiya nazoratini o`rnatish</t>
  </si>
  <si>
    <t>Jamlanma</t>
  </si>
  <si>
    <t>ZML, QL</t>
  </si>
  <si>
    <t>SHGKM obyektlari</t>
  </si>
  <si>
    <t>Temir yoʻl  sexi va IDX</t>
  </si>
  <si>
    <t>Temir yoʻl  sexi</t>
  </si>
  <si>
    <t>ATX</t>
  </si>
  <si>
    <t>Qozonxona, Nuriston</t>
  </si>
  <si>
    <t>Qozonxona, Uzbekiston GʻTL</t>
  </si>
  <si>
    <t>ZML</t>
  </si>
  <si>
    <t>Aeroportdagi yuk bilan bog'liq xizmatlar</t>
  </si>
  <si>
    <t>Temir yo'l stantsiyalaridagi yuk bilan bog'liq xizmatlar</t>
  </si>
  <si>
    <t>Tibbiy profilaktika ishlarini olib borish.</t>
  </si>
  <si>
    <t>marta</t>
  </si>
  <si>
    <t xml:space="preserve">Daydi itlarni ovlash uchun shartnoma tuzish </t>
  </si>
  <si>
    <t>jamlanma</t>
  </si>
  <si>
    <t>Atrof muhit muhofazasi xizmati</t>
  </si>
  <si>
    <t>Qarshitermoplast sexi</t>
  </si>
  <si>
    <t>Yil davomida taxminan 80 ta vagonda xom-ashyo keltirilsa, 1 vagon uchun xizmat ko'rsatish 504745 so'mga nisbatan umumiy qiymat hisoblangan.</t>
  </si>
  <si>
    <t>GTL 220/35/10kV podstansiya sexi</t>
  </si>
  <si>
    <t xml:space="preserve">GTL 220/35/10 kV podstansiya sexi </t>
  </si>
  <si>
    <t>Bojxona rasmiylashtiruv guruhi</t>
  </si>
  <si>
    <t>Aloqa guruhi</t>
  </si>
  <si>
    <t>Xalqaro va Tarmoqlararo ko‘rgazma va yarmarkalar uchun stend yasatish va rekonstruksiya qilish xizmati</t>
  </si>
  <si>
    <t>Xalqaro va Tarmoqlararo ko‘rgazma va yarmarkalar uchun maket yasatish va rekonstruksiya qilish xizmati</t>
  </si>
  <si>
    <t>Xalqaro va Tarmoqlararo ko`rgazmasi</t>
  </si>
  <si>
    <t>SNG va STG</t>
  </si>
  <si>
    <t>Barcha turdagi avtotransport vositalari</t>
  </si>
  <si>
    <t>Dizel yo`qilg`isida ishlovchi transport vositalari</t>
  </si>
  <si>
    <t xml:space="preserve">Аgrosanoat majmua ustidan nazorat qilish inspektsiyasiga taqdim etiladigan traktor mehanizmlarning texnik xolati xakidagi dalolatnoma </t>
  </si>
  <si>
    <t>Yangi sotib olinadigan hamda meyyor muddati o`tgan transport vositalari shinalari sarfi uchun</t>
  </si>
  <si>
    <t>Yangi sotib olinadigan hamda meyyor muddati o`tgan transport vositalari yoqilg`i sarfi uchun</t>
  </si>
  <si>
    <t xml:space="preserve"> YoMM larga labaratoriya xulosasi olish.</t>
  </si>
  <si>
    <t>Majmuada ta'mirlash ishlarida ogir yuklarni kutarib tushirish uchun</t>
  </si>
  <si>
    <t>SHGKM ATX</t>
  </si>
  <si>
    <t>Avtobus, maxsus va yuk transport vositalariga sovutish tizimi kondetsioner o`rnatish</t>
  </si>
  <si>
    <t>komp</t>
  </si>
  <si>
    <t>AT xizmati</t>
  </si>
  <si>
    <t>Asosiy, yordamchi ekstruder va granulyator panellari uchun mutaxassis xizmati</t>
  </si>
  <si>
    <t>Asosiy ekstruder boshqaruv panelida modernizatsiya ishlari bo'lganligi sababli, ishchi holatini o'rganish</t>
  </si>
  <si>
    <t>ShGKM 00, 01, 02 podstansiyalardagi UPS lar uchun mutaxassis xizmati</t>
  </si>
  <si>
    <t>00 podstansiyaga o'rnatilgan UPS ni to'liq ishga tushirish va 01, 02 podstansiyalar UPS larini tekshirish</t>
  </si>
  <si>
    <t>Mis shina cho'lg'amli elektrodvigatellar cho'lg'amlarini qayta o'rash</t>
  </si>
  <si>
    <t>Ishdan chiqqan mis shina cho'lg'amli elektrodvigatellar cho'lg'amlarini qayta o'rash</t>
  </si>
  <si>
    <t>ETS xodimlarini soha bo'yicha bilimlarini oshirish uchun o'qishlar tashkil qilish</t>
  </si>
  <si>
    <t>ETS xodimlari bilim va malakasini oshirish</t>
  </si>
  <si>
    <t xml:space="preserve">Sohaga oid bannerlar, plakatlar va yozuvlar </t>
  </si>
  <si>
    <t>ETS obyektlarini xavfsizlik plakatlari va sohaga oid bannerlar bilan ta'minlash</t>
  </si>
  <si>
    <t>Har xil quvvatli transformatorlarni ta'mirlash uchun mutaxassis xizmati</t>
  </si>
  <si>
    <t>ShGKM ga qarashli transformatorlarni mis cho'lg'amlarini ta'mirlash</t>
  </si>
  <si>
    <t>ETL faoliyatini texnik jihatdan malakaliligini maqullashdan o'tkazish</t>
  </si>
  <si>
    <t>ETL faoliyati uchun maxsus ruhsatnoma olish</t>
  </si>
  <si>
    <t>to'plam</t>
  </si>
  <si>
    <t>Maishiy xo`jalik xizmati</t>
  </si>
  <si>
    <t>Personalni boshqarish xizmati</t>
  </si>
  <si>
    <t>Import shartnoma va tender hujjatlarni ekspertizadan o'tkazish</t>
  </si>
  <si>
    <t>№ t/r</t>
  </si>
  <si>
    <t>Ish va xizmatlar nomi</t>
  </si>
  <si>
    <t>Oʻlchov birligi</t>
  </si>
  <si>
    <t>Birlik narxi</t>
  </si>
  <si>
    <t>Umumiy qiymati</t>
  </si>
  <si>
    <t>Ekspluatatsiya joyi (sex,qurilma va boshqalar)</t>
  </si>
  <si>
    <t>Talab etiladigan standart yoki sifat (GOST, TU, API va boshqalar)</t>
  </si>
  <si>
    <t>Umumiy</t>
  </si>
  <si>
    <t>I- chorak</t>
  </si>
  <si>
    <t>II -chorak</t>
  </si>
  <si>
    <t>III- chorak</t>
  </si>
  <si>
    <t>IV- chorak</t>
  </si>
  <si>
    <t>Xizmatga tegishli vagon-sisternalarni kapital taʼmirlash
Xizmatga tegishli vagon-sisternalar 15-19-01</t>
  </si>
  <si>
    <t>Xizmatga tegishli vagon-sisternalarni joriy (depovskoy) taʼmirlash
Xizmatga tegishli vagon-sisternalar 15-1519-01</t>
  </si>
  <si>
    <t>Xizmatga tegishli vagon-sisternalarga texnik xizmat koʻrsatish
Xizmatga tegishli vagon-sisternalar 15-1519-01</t>
  </si>
  <si>
    <t>Xizmatga tegishli temir yoʻllarni ultratovushli defektoskop yordamida tekshirish
Shaxobcha yoʻllardagi temir yoʻllar    1 yilda 1 marotaba defektoskop yordamida diagnostika qilinadi GIN-07-018-02</t>
  </si>
  <si>
    <t>Texnik shart asosida</t>
  </si>
  <si>
    <t>Majmuaning ishlab chiqarish zaruriyatidan kelib chiqib majmuaning uzluksiz va sifatli xizmatlari bilan taʼminlash uchun</t>
  </si>
  <si>
    <t>Metrologiya laboratoriyasida OʻzDST 3444 standarti taʼlablari asosida ichki audit xizmatidan foydalanish 
xulosa olish</t>
  </si>
  <si>
    <t>Markaziy laboratoriyaga tegishli vlogamer oʻlchash vositasi davlat qiyoslovidan oʻtqazish.
qiyoslovidan utqazish</t>
  </si>
  <si>
    <t>Metrologiya xizmati Qiyoslash laboratoriyasi</t>
  </si>
  <si>
    <t>"TASDIQLAYMAN"</t>
  </si>
  <si>
    <t>JAMLANMASI</t>
  </si>
  <si>
    <t>Soʻmda</t>
  </si>
  <si>
    <t>Yuk va jihozlarni zararsiz va o`z vaqtida yetkazish</t>
  </si>
  <si>
    <t>Temir yoʻl transporti bilan taminlash xizmati (TYTTX)</t>
  </si>
  <si>
    <t>Jamiyat tomonidan ishlab chiqarilgan mahsulotlarni isteʼmolchilarga temir yoʻl transporti orqali yetkazish.</t>
  </si>
  <si>
    <t>Jamiyat tomonidan ishlab chiqarilgan mahsulotlarni tashish hujjatlarini qayta ishlash.</t>
  </si>
  <si>
    <t>Xizmatga tegishli TEM18DM-3172, TEM2-1933 rusumli teplovozlarni TO-3 hajmda taʼmirlash.</t>
  </si>
  <si>
    <t>Xizmatga tegishli TEM18DM-3172, TEM2-1933 rusumli teplovozlarni TR-1 hajmda taʼmirlash.</t>
  </si>
  <si>
    <t>Yuk tashish hujjatlarini qayta ishlash</t>
  </si>
  <si>
    <t>Xizmatga tegishli TEM2-1933 rusumli teplovozlarni KRP hajmda taʼmirlash</t>
  </si>
  <si>
    <t>Xizmatga tegishli fiting konteynerlarni buyoqlash</t>
  </si>
  <si>
    <t>"Shurtan GKM" MCHJga tegishli AGQSH yoʻllaridagi strelkali oʻtkazgichlarga xizmat koʻrsatish uchun, NSH-01 yoʻriqnomaga asosan</t>
  </si>
  <si>
    <t>Strelkali oʻtkazgichlardagi yog'och bruslarni temir beton bruslarga almashtirish
"Shurtan GKM" MChJga tegishli  strelkali oʻtkazgichlarda harakat xavfsizligini taʻminlash uchun</t>
  </si>
  <si>
    <t>SMB qurilmalarini almashtirish (rele, saqlagich, svetoforlarning lampasi)</t>
  </si>
  <si>
    <t>Majmuaning ishlab chiqarish zaruriyatidan kelib chiqib, majmuaning uzluksiz va sifatli xizmatlari bilan taʼminlash uchun</t>
  </si>
  <si>
    <t>Xarid uchun asos (nuqsonli dalolatnoma, tamirlash, istemol darajasi va boshqalar)</t>
  </si>
  <si>
    <t>Oʻlchash vositalarini davlat qiyoslovidan oʻtkazish (Uzgidromet)
Oʻlchash vositalarini davlat qiyoslovidan oʻtkazish(Barometrlar, anemometr.)</t>
  </si>
  <si>
    <t>Oʻlchash vositalarini davlat qiyoslovidan oʻtkazish (UzMMI Toshkent)</t>
  </si>
  <si>
    <t>Oʻlchash vositalarini davlat qiyoslovidan oʻtkazish (UzMMI Kashkadaryo filiali)</t>
  </si>
  <si>
    <t>Oʻlchash vositalarini davlat qiyoslovidan oʻtkazish (Ultrazvukovoy gazoschyotchik)</t>
  </si>
  <si>
    <t xml:space="preserve"> 7260 tipli temir yil elektron taroziga va 7560 tipli avtomabil taroziga texnik xizmat kursatish  
reglament asosida elektron taroziga  texnik xizmat kursatish  </t>
  </si>
  <si>
    <t xml:space="preserve">  "Uztemiryo`lkonteyner"  AJ maxsus vagon laboratoriyasi xizmatidan foydalanish
qiyoslovidan oʻtkazish</t>
  </si>
  <si>
    <t>SHGKM MChJ avtotransport vositalarini monitoring qilish uchun GPS/GLONASS navigatsiya tizimini o`rnatish.</t>
  </si>
  <si>
    <t>SHGKM MCHJ avtotransport vositalariga oʻrnatilgan GPS/GLONASS navigatsiya tizimiga oylik abonent.
oylik abonent tulovi</t>
  </si>
  <si>
    <t xml:space="preserve"> Sanitar Epidomologiya va osoyishtalik markazidan metrologik labaratoriya xonasiga xulosa olish.
</t>
  </si>
  <si>
    <t xml:space="preserve">Metrologiya laboratoriyasini rivojlantirish maqsadida OʻzDST 3444 standarti asosida konsalting xizmat olish </t>
  </si>
  <si>
    <t>Issiqlik sarf  hisoblagich uskunalarini davriy qiyoslashdan oʻtkazish va texnik xizmat koʻrsatish.
qiyoslovidan utkazish</t>
  </si>
  <si>
    <t>Ultratovushli suv sarfini hisoblash uskunalarini davriy qiyoslashdan oʻtkazish va texnik xizmat koʻrsatish.
qiyoslovidan utqazish</t>
  </si>
  <si>
    <t>SX va TN xizmati Putur yetkazmasdan tekshirish laboratoriyasida tegishli oʻlchash vositalarini davlat qiyoslovidan oʻtqazish. 
qiyoslovidan utqazish</t>
  </si>
  <si>
    <t>Suv sarfini hisoblash uskunalarini oʻrnatish, hamda texnik xizmat koʻrsatish,
oʻrnatish</t>
  </si>
  <si>
    <t>Akkreditatsiya markazi DM tomonidan inspeksiya oʻtkazish, 
davriy inspeksiya</t>
  </si>
  <si>
    <t>Rasxodomer ISO programmasini yangilash xizmati, qayta yuklash</t>
  </si>
  <si>
    <t>Qiyoslash laboratoriyasi uchun maxsus kleymo yasatish</t>
  </si>
  <si>
    <t>Poliklinika sexi</t>
  </si>
  <si>
    <t xml:space="preserve">Majmua ishchi xodimlari kasalliklarini oldini olish hamda sog`lomlashtirish </t>
  </si>
  <si>
    <t>Majmua ishchi xodimlari kasalliklarini oldini olish hamda sog`lomlashtirish 
Davolash  profilaktika markazi</t>
  </si>
  <si>
    <t>Majmua ishchi xodimlari kasalliklarini oldini olish hamda sog`lomlashtirish 
Respublika  ixtisoslashtirilgan ko'z mikro xirurgiya markazi</t>
  </si>
  <si>
    <t>Majmua ishchi xodimlari kasalliklarini oldini olish hamda sog`lomlashtirish 
Toshkent  shahar reabilitatsiya  klinik shifoxonasi</t>
  </si>
  <si>
    <t>Majmua ishchi xodimlari kasalliklarini oldini olish hamda sog`lomlashtirish 
Toshkent tibbiyot akademiyasi</t>
  </si>
  <si>
    <t>Majmua ishchi xodimlari kasalliklarini oldini olish hamda sog`lomlashtirish 
Respublika teri-ta'nosil kasaliiklari dispanseri</t>
  </si>
  <si>
    <t>Majmua ishchi xodimlari kasalliklarini oldini olish hamda sog`lomlashtirish 
Viioyat ko'p tarmoqli tibbiyot markazi</t>
  </si>
  <si>
    <t>Majmua ishchi xodimlari kasalliklarini oldini olish hamda sog`lomlashtirish 
Respublika endokrinologiya markazi  Qarshi filiali</t>
  </si>
  <si>
    <t>Majmua ishchi xodimlari kasalliklarini oldini olish hamda sog`lomlashtirish 
Respublika kardiologiya markazi Qarshi  filiali</t>
  </si>
  <si>
    <t xml:space="preserve">xizmat </t>
  </si>
  <si>
    <t>"1C: Предприятие 8.3" (Бухгалтерия предприятия для Республики Узбекистан (1.5.18.73) конфигурациясини янгилаш, модернизация қилиш</t>
  </si>
  <si>
    <t>1C ERP ва 1C Документооборот dasturiy mahsulotlarini takomillashtirish, mukammallashtirish va ShGKM uchun moslashtirish</t>
  </si>
  <si>
    <t>1C ERP ва 1C Документооборот dasturiy mahsulotlaridan foydalanadigan barcha ob'ektlar</t>
  </si>
  <si>
    <t>1C ERP ва 1C Документооборот dasturiy mahsulotlarini ShGKM xodimlarining ish spetsefikasidan kelib chiqib, dasturiy mahsulotlarni moslashtirish va qayta ishlash</t>
  </si>
  <si>
    <t>Bosh energetik xizmati</t>
  </si>
  <si>
    <t>M va KAK xizmati</t>
  </si>
  <si>
    <t>Yuqori turuvchi tashkilot ko`rsatmasi</t>
  </si>
  <si>
    <t xml:space="preserve">kalen val, gilza, blok, blok golovkasi va boshka </t>
  </si>
  <si>
    <t>Haydovchilar uchun sug`urta polisi</t>
  </si>
  <si>
    <t>Muddati kelgan SNG va STG ga qayta jixozlangan ATV lar</t>
  </si>
  <si>
    <t xml:space="preserve">Yillik texnik ko`rik uchun YXXB ga taqdim etiladigan ATVlarning texnik holati haqidagi dalolatnoma </t>
  </si>
  <si>
    <t>Yillik texnik ko`rik uchun YXXB ga taqdim etiladigan ATV larning indefikatsion dalolatnoma olish ishlari</t>
  </si>
  <si>
    <t>Xalqaro yuklarni tashish uchun litsenziya</t>
  </si>
  <si>
    <t>Texnik xizmat ko`rsatish va ta'mirlash</t>
  </si>
  <si>
    <t>Haydovchilar malakasini oshirish maqsadida</t>
  </si>
  <si>
    <t>Majmuada joriy etilgan Integratsiyalashgan menejment tizimi xalqaro standartlarga muvofiqligini sertifikatlash</t>
  </si>
  <si>
    <t>Sanoat xavfsizligi Davlat qo'mitasidan ETL faoliyati uchun maxsus ruxsatnoma olish</t>
  </si>
  <si>
    <t>Bosh direktorning ishlab chiqarish boʻyicha oʻrinbosari</t>
  </si>
  <si>
    <t>Bosh direktorning transport va xo'jalik masalalari boʻyicha oʻrinbosari</t>
  </si>
  <si>
    <t>Bosh direktorning iqtisod va moliya boʻyicha oʻrinbosari</t>
  </si>
  <si>
    <t>J. Xalimov</t>
  </si>
  <si>
    <t>Bosh direktorning axborot texnologiyalari va ijtimoiy masalalar boʻyicha oʻrinbosari</t>
  </si>
  <si>
    <t>O`zDSt/ISO 17025-2019 standarti asosida, markaziy laboratoriyaning akkreditatsiya oblastini aktuallashtirish</t>
  </si>
  <si>
    <t>Zavod markaziy labaratoriyasidagi o'lchov vositalariga texnik xizmat ko'rsatish</t>
  </si>
  <si>
    <t xml:space="preserve">Vagonlarning buksoviy uzellarini g'ildirak juftliklariga o'rnatish xizmati </t>
  </si>
  <si>
    <t>Xizmatga tegishli fiting konteynerlarni xizmat muddatini uzaytirish xizmati</t>
  </si>
  <si>
    <t>Xizmatga tegishli vagon -sisternalarni bo'yoqlash</t>
  </si>
  <si>
    <t>Xizmatga tegishli TEM18DM-3172, TEM2-1933 rusumli teplavozlarni TR-3 hajmda ta'mirlash</t>
  </si>
  <si>
    <t xml:space="preserve"> 1784 (1 yilda)</t>
  </si>
  <si>
    <t>Ta'minotchi korxona talabiga ko'ra o'rnatilgan yangi turdagi (EX 518,dlms) elektr xisoblagichlar uchun ASKUE tizimi uchun maxsus dasturiy ta'minot va kampyuter jamlanmasi (под ключ) o'rnatish va ASKUE ASKUG (energoresurslar xisobini avtomatlashtirigan) tizimi bo'yicha soha mutahasislarini malakasini oshirish</t>
  </si>
  <si>
    <t>Elektr xisoblagich , modem, dasturiy ta'minot, xizmat ko'rsatish</t>
  </si>
  <si>
    <t xml:space="preserve">Xizmat xonalariga qo'yiladigan sanitariya talablari bo'yicha xulosa olish </t>
  </si>
  <si>
    <t>Sanitariya epidemiologik osoyishtalik va jamoat salomatligi Qo'mitasi Qashqadaryo viloyati boshqarmasidan xulosa olish</t>
  </si>
  <si>
    <t xml:space="preserve">Teri leyshmanioz kasalligiga qarshi profilaktika ishlarini bajarish </t>
  </si>
  <si>
    <t>Maishiy chiqindilarni olib chiqish, qabul qilish va zararsizlantirish ishlarini olib borish uchun shartnoma tuzish</t>
  </si>
  <si>
    <t>Ishlatilgan (kuygan) lyuminestsent lampalar va tarkibida simob tutgan ishlatishga yarorsiz termometrlarni zararsizlantirish</t>
  </si>
  <si>
    <t>Gerbisid kimyoviy dori vositalar sotib olish</t>
  </si>
  <si>
    <t>Zararkunanda (chigirtka va boshqa)larga qarshi kurash uchun kimyoviy peraperat xarid qilish</t>
  </si>
  <si>
    <t>Dori purkagich (apparat) xarid qilish</t>
  </si>
  <si>
    <t xml:space="preserve">"O'zagrokimyohimoya"AJ Chigirtka va tut parvonasiga qarshi kurash xizmati bilan shartnoma tuzish </t>
  </si>
  <si>
    <t xml:space="preserve">Inventarizatsiyasi va bioekologik monitoring o'tkazish </t>
  </si>
  <si>
    <t>Ekoanalitik laboratoriyani attestatsiyadan o'tkazish</t>
  </si>
  <si>
    <t>Ekologik me'yoriy hujjati ishlab chiqish</t>
  </si>
  <si>
    <t>Sanoat va maishiy chiqindilarni joylashtirish poligonini tartibga keltirish</t>
  </si>
  <si>
    <t>Sanitariya-gigiena ekspertiza xulosasini olish</t>
  </si>
  <si>
    <t xml:space="preserve">Maxsus o'quv markazlariga o'qitish </t>
  </si>
  <si>
    <t xml:space="preserve">Yuklar saqlanadigan omborxonalarda  har yili kamida bir marotaba profilaktik fumigatsiya ishlarini olib borish </t>
  </si>
  <si>
    <t xml:space="preserve">marta </t>
  </si>
  <si>
    <t>km</t>
  </si>
  <si>
    <t>Majmua ishchi xodimlarini kasalliklari oldini olish hamda sog`lomlashtirish 
O'zbekiston Temir yo`llari   ''AJ '' Temir yo'l ijtimoiy xizmatlari  muassasasi.</t>
  </si>
  <si>
    <t>O'zbekiston  Temir yo'llar Shifoxanasi</t>
  </si>
  <si>
    <t>Majmua ishchi xodimlari kasalliklarini oldini olish hamda sog`lomlashtirish 
Respublika ixtisoslashtirilgan terapiya va tibbiy reabilitatsiya ilmiy -amaliy tibbiyot markazi</t>
  </si>
  <si>
    <t>Respublika ixtisoslashtirilgan terapiya va tibbiy reabilitatsiya ilmiy -amaliy tibbiyot markazi</t>
  </si>
  <si>
    <t>Qo'riqlash va zavod hududiga kirish chiqish vositalari tizimi bo'yicha Face Control terminallarini  muvofiqlashtirish va dasturiy mahsulotini joriy etish hamda o'rganish bo'yicha AKT xizmatining  2 nafar xodimini o'qitish va qayta tayyorlash</t>
  </si>
  <si>
    <t>Axborot xavfsizligi bo'yicha 8 nafar AKT xodimini maxsus kurslarda o'qitish</t>
  </si>
  <si>
    <t>Elektronika bo'yicha 2 nafarAKT  xodimini maxsus kurslarda o'qitish bo'yicha</t>
  </si>
  <si>
    <t>Muvofiqlik sertifikati</t>
  </si>
  <si>
    <t>Metralogiya (labaratoriya) xizmatlari</t>
  </si>
  <si>
    <t>Veterinariya ruxsatnomasi</t>
  </si>
  <si>
    <t>Karantin  ruxsatnomasi</t>
  </si>
  <si>
    <t>Yuqori chastotali  vositalarni olib kirishga ruxsatnoma</t>
  </si>
  <si>
    <t>Sanitariya-epidemiologiya xulosasi</t>
  </si>
  <si>
    <t>Sog'liqni saqlash vazirligining Dori vositalari va tibbiy buyumlarni olib kirishga ruxsatnomasi</t>
  </si>
  <si>
    <t>Ekologiya sertifikati</t>
  </si>
  <si>
    <t>Fitosanitariya sertifikati</t>
  </si>
  <si>
    <t>Psixotrop va narkotik vositalar, prekursorlarni olib kirishga ruxsatnoma</t>
  </si>
  <si>
    <t>Import tovarlari (ehtiyot qismlar va kimyovir reagentlar)</t>
  </si>
  <si>
    <t>ShGKM MCHJ extiyoji uchun</t>
  </si>
  <si>
    <t>Majmua xavfli ishlab chiqarish obyektlarida avariya yuz bergan taqdirda boshqa shaxslarning hayoti, sog'ligi va mol-mulkiga hamda atrof muhitga zarar etkazganligi uchun fuqarolik javobgarligini majburiy sug'urta qilish</t>
  </si>
  <si>
    <t>“Shurtan gaz kimyo majmuasi” MCHJ xavfli ishlab chiqarish obyektlarida ishlatilayotgan xizmat muddati tugagan  texnik qurulmalarni sanoat xavfsizligi ekspertizadan o'tkazish.</t>
  </si>
  <si>
    <t xml:space="preserve">"SHGKM" MCHJning muhandis texnik xodimlarini Sanoat xavfsizligi davlat qo'mitasining “Kontexnazorato'quv” DMda “Sanoat xavfsizligi” o'quv kurslarida o'qitish </t>
  </si>
  <si>
    <t xml:space="preserve">“Shurtan gaz kimyo majmuasi” MChJ xavfli ishlab chiqarish obyektlarida amalga oshirilgan va amalga oshirilishi rejalashtirilayotgan ishlarning loyiha xujjatlarini Sanoat xavfsizligini ekspertizasidan o'tkazish </t>
  </si>
  <si>
    <t xml:space="preserve">SX va TN xizmati va PYT laboratoriyasi xodimlarini Putur etkazmasdan tekshirish sohasida vakolatli o'quv markazlarda o'qitish </t>
  </si>
  <si>
    <t>SX va TN xizmati va  PYT laboratoriyasi xodimlariga Putur etkazmasdan tekshirish usullari bo'yicha "Xodimlarni sertifikatlashtirish organi"dan  muvofiqlik sertifikatini olish.</t>
  </si>
  <si>
    <t>"Shmel-250" rentgen  apparatini texnik attestasiyadan o'tkazish</t>
  </si>
  <si>
    <t>"Shmel-250" rentgen  apparatidan foydalanish huquqini beradigan "Радиациявий гигиеник паспорт" olish</t>
  </si>
  <si>
    <t>"Golden Engineering XRS3RA" rentgen  apparatidan foydalanish huquqini beradigan "Радиациявий гигиеник паспорт" olish</t>
  </si>
  <si>
    <t>"Golden Engineering XRS3RA" rentgen  apparatini texnik attestasiyadan o'tkazish</t>
  </si>
  <si>
    <t xml:space="preserve"> Rentgen uskunasidan foydalanish uchun “Ruxsatnoma” olish. ("Shmel-250" rentgen  apparatlari uchun)  </t>
  </si>
  <si>
    <t xml:space="preserve"> Rentgen uskunasidan foydalanish uchun “Ruxsatnoma” olish. ("Golden Engineering XRS3RA" rentgen  apparati uchun)  </t>
  </si>
  <si>
    <t>Putur yetkazmasdan tekshirish laboratoriyasini texnik jihatdan malakaliligini O'zDSt 3410:2019 standarti bo'yicha "Ma'qullash" dan o'tkazish</t>
  </si>
  <si>
    <t xml:space="preserve">Xavfli ishlab chiqarish ob'yektlarida va istirohat bog'lari atraksionlarida putur yetkazmaydigan nazorat ishlarini bajarish uchun "Ruxsatnoma”ni olish </t>
  </si>
  <si>
    <t>Bosim ostida ishlaydigan ballonlarni texnik ko'rikdan o'tkazish</t>
  </si>
  <si>
    <t>Radiatsiya xavfsizlik guruhi</t>
  </si>
  <si>
    <t xml:space="preserve">INM bilan ishlaydigan 12 ta xodimni shaxsiy dozimetrlarini har chorakma-chorak nurlanish dozalarini aniqlash </t>
  </si>
  <si>
    <t>Olingan nurlanish dozalari tahlili, hisoboti, umumiy olgan dozalarni yagona reestri, sanitariya gigienaviy, radiatsiyaviy xulosa uchun</t>
  </si>
  <si>
    <t>Radioaktiv manbalar vaqtincha saqlash omborxonasi sanitariya himoya zonasida 4 tomonlama dozimetrik tahlillar o’tkazish</t>
  </si>
  <si>
    <t>Radioaktiv manbalar vaqtincha saqlash omborxonasi sanitariya himoya zonasiga xulosa berish</t>
  </si>
  <si>
    <t xml:space="preserve">Radioaktiv manbalarni vaqtincha saqlash omborxonasi ichida radiatsiyaviy-gigienaviy dozimetrik o’lchov o’tkazish </t>
  </si>
  <si>
    <t>Radioaktiv manbalarni vaqtincha saqlash omborxonasi ichiga radiatsiyaviy-gigienaviy xulosa berish</t>
  </si>
  <si>
    <t>Sexdagi bino va texnologik qurilmalar, jihozlar, texnik-texnologik inshootlarni tabiiy radiatsiyaviy fonini, radiatsiya mavjudligini aniqlash, laboratoriya instrumental o’lchovlar o’tkazish</t>
  </si>
  <si>
    <t>Sexdagi bino va inshootlarga, texnik-texnologik uskunalarga va binoga radiatsiyaviy xulosa berish</t>
  </si>
  <si>
    <t xml:space="preserve">Radiatsiyaviy manbalar ishlatiladigan sexda oqova suvlarini radiatsiyaviy o’lchovlar o’tkazish </t>
  </si>
  <si>
    <t>Radiatsiyaviy manbalar ishlatiladigan sexda oqova suvlarga radiatsiyaviy xulosa berish</t>
  </si>
  <si>
    <t>Radiatsiyaviy manbalar ishlatiladigan (ekstruder bo’limi) atrofida, sanitariya himoya zonasida, cheklov zonasida tuproqni K-40, Ra-222, To-236 ga umumiy A_eff radioaktiv darajasini tekshirish</t>
  </si>
  <si>
    <t>Radiatsiyaviy manbalar ishlatiladigan (ekstruder bo’limi) atrofiga, sanitariya himoya zonasiga, cheklov zonasida tuproqni K-40, Ra-222, To-236 ga umumiy A_eff radioaktiv darajasiga xulosa berish</t>
  </si>
  <si>
    <t>Radiatsiyaviy manbalar ishlatiladigan (ekstruder bo’limi) bo’limida, sanitariya himoya zonasi va cheklov zonalarida (janub, shimol, g’arb, sharq) har tomonlama oyma-oy radiatsiyaviy o’lchovlar o’tkazish</t>
  </si>
  <si>
    <t>Radiatsiyaviy manbalar ishlatiladigan (ekstruder bo’limi) bo’limida, sanitariya himoya zonasi va cheklov zonalarida (janub, shimol, g’arb, sharq) har tomonlama oyma-oy radiatsiyaviy xulosalar berish</t>
  </si>
  <si>
    <t>Radioaktiv moddalar va materiallarni, ionlashtiruvchi nurlanish manbalari va radioaktiv chiqindilarni doimiy tashish uchun maxsus avtomashinaga sanitariya pasporti olish</t>
  </si>
  <si>
    <t xml:space="preserve">5 dona SA-1 tipdagi Ionlashtiruvchi nurlanish manbalarining radioaktiv ifloslanish darajasini tekshirish va hisobot berish </t>
  </si>
  <si>
    <t xml:space="preserve">3 dona SA-15 tipidagi Ionlashtiruvchi nurlanish manbalarining radioaktiv ifloslanish darajasini tekshirish va hisobot berish  </t>
  </si>
  <si>
    <t>Radiatsiyaviy himoya kiyimlarini susaytirish ekvivalenti bo'yicha tekshiruvdan o'tkazish va xulosa olish</t>
  </si>
  <si>
    <t>ShGKM poliklinikasining rentgen uskunasini texnik attestatsiyadan o'tkazish</t>
  </si>
  <si>
    <t>O‘zbekiston Respublikasi Vazirlar Mahkamasining 2009 yil 24 maydagi 177 qarori asosan  Ish beruvchining fuqorolik javobgarligini majburiy sug'urta qilish.</t>
  </si>
  <si>
    <t xml:space="preserve">Kirish yo'riqnomasi o'tgazish uchun animatsion video film ishlash </t>
  </si>
  <si>
    <t>Sug'urta polisi</t>
  </si>
  <si>
    <t>SHGKM MCHJ</t>
  </si>
  <si>
    <t>ShGKM logotipli buklet, flayer va lefletlar
rangli A4</t>
  </si>
  <si>
    <t>Texnik katalog UNG va SHGKM uchun</t>
  </si>
  <si>
    <t>Sovg'alar jamlanmasi logotipli  
qog'oz paket A4, kepka fudbolka ruchka 
blaknot A5 ejednevnik kalendar</t>
  </si>
  <si>
    <t>Maxsus sovg‘alar jamlanmasi 
Futlyar paket ruchka fleshkard powerbank 
ejednevnik stol soati qo'l karmani qo'l soati tashrif qog'ozi qutisi airports termos 0,5l</t>
  </si>
  <si>
    <t>'Yurist va kadr''  nodavlat ta'lim tashkiloti</t>
  </si>
  <si>
    <t>Kishi</t>
  </si>
  <si>
    <t>nafar</t>
  </si>
  <si>
    <t>ShGKM Ramzi tushirilgan ruchka</t>
  </si>
  <si>
    <t>ShGKM Ramzi tushirilgan sumka</t>
  </si>
  <si>
    <t>ShGKM Ramzi tushirilgan blaknot</t>
  </si>
  <si>
    <t>ShGKM Ramzi tushirilgan sum (Qog'oz paket)</t>
  </si>
  <si>
    <t>Polietilen granulalari haqida liflet</t>
  </si>
  <si>
    <t>Tomchilatib sug'orish haqidagi liflet</t>
  </si>
  <si>
    <t>ShGKM maxsulotlarining texnik xarakteriskasi 
jamlangan  katalog</t>
  </si>
  <si>
    <t>ShGKM Ramzi tushirilgan Papka A4</t>
  </si>
  <si>
    <t>ShGKM Ramzi tushirilgan Ежедневник</t>
  </si>
  <si>
    <t>2025 yil uchun ichki bozordan xarid qilinishi rejalashtirilgan ish va xizmatlarning umumiy hajmi</t>
  </si>
  <si>
    <t>Buxgalteriya bo'limi va moliyaviy hisobotlarning xalqaro standartlarini joriy etish guruhi</t>
  </si>
  <si>
    <t>Yillik ehtiyoj</t>
  </si>
  <si>
    <t>Metrologiya xizmati</t>
  </si>
  <si>
    <t>SS va MMX xizmati</t>
  </si>
  <si>
    <t>Korporativ xaridlar xizmati</t>
  </si>
  <si>
    <t xml:space="preserve">Dezinfeksiya </t>
  </si>
  <si>
    <t>Chiqindixonalarni dorilash</t>
  </si>
  <si>
    <t>Hojatxonalarni dorilash</t>
  </si>
  <si>
    <t xml:space="preserve">3 turdan iborat dala deratizatsiya ishlari </t>
  </si>
  <si>
    <t xml:space="preserve">2 turdan iborat dala dezinseksiya ishlari </t>
  </si>
  <si>
    <t xml:space="preserve">Qattiq va suyuq maishiy chiqindilarni tashib chiqarish va yig‘ish </t>
  </si>
  <si>
    <t>Demerkurizatsiya (zararsizlantirish) ishlarini olib borish</t>
  </si>
  <si>
    <t xml:space="preserve">Begona o‘tlarga qarshi kimyoviy dori vositalar yordamida ishlov berish </t>
  </si>
  <si>
    <t>Zararkunanda chigirtkalarga qarshi kurash</t>
  </si>
  <si>
    <t>Monitoring o‘tkazish</t>
  </si>
  <si>
    <t>Sertifikatsiyadan o‘tkazish</t>
  </si>
  <si>
    <t>O‘zbekiston Respublikasi              Prezidentining 21.04.2017 yildagi PF-5024 sonli “Ekologiya va atrof-muhitni muhofaza qilish sohasida davlat boshqaruv tizimini takomillashtirish to‘g‘risida”gi Farmoni ijrosini ta’minlash</t>
  </si>
  <si>
    <t xml:space="preserve">Yuklar saqlanadigan omborxonalarda vafumigatsiya va daraxtllarni namlikka ishlov berish </t>
  </si>
  <si>
    <t>O‘zbekiston Respublikasi “Chiqindilar to‘g‘risida”gi qaror talablarini bajarish</t>
  </si>
  <si>
    <t>Daydi itlarni ovlash uchun</t>
  </si>
  <si>
    <t>Shaxodatnoma olish</t>
  </si>
  <si>
    <t>Ekspertiza xulosasini olish</t>
  </si>
  <si>
    <t>Me'yoriy hujjat olish</t>
  </si>
  <si>
    <t>Qarshitermoplast
sexiga majmuadan xom-ashyo tashish xizmati</t>
  </si>
  <si>
    <t xml:space="preserve">Radiatsiyaviy manbalar ishlatiladigan sexda oqova suvlarga radiatsiyaviy xulosa uchun har chorakda bir marta </t>
  </si>
  <si>
    <t>Ionlashtiruvchi nurlanish manbalarining radioaktiv ifloslanish darajasini tekshirish va hisobot berish</t>
  </si>
  <si>
    <t>Radiatsiyaviy himoya kiyimlarining yaroqliligini aniqlash</t>
  </si>
  <si>
    <t>Rentgen uskunasining texnik parametrlarining yaroqliligini tekshirish</t>
  </si>
  <si>
    <t>Sifrovaya vzrivozashishyennaya sistema proizvodstvenno-texnologichiskoy svyazi dlya obespecheniya operativnoy gromkogovoryashey svyazi</t>
  </si>
  <si>
    <t>Znaki razniye po TB EL, Loj</t>
  </si>
  <si>
    <t>Ekosolventli boʻyoqda chop etish, reykali zaklyofkali va zarur materiallar</t>
  </si>
  <si>
    <t>Ekosolventli boʻyoqda chop etish va zarur materiallar</t>
  </si>
  <si>
    <t>"SHGKM"MChJ sex, boʻlim va xizmatlar</t>
  </si>
  <si>
    <t>Barcha sex, xizmat va tarmoqlardan tushgan yillik buyurtmalar bo'yicha</t>
  </si>
  <si>
    <t xml:space="preserve">Oracal o'z-o'zidan yopishtiruvchi PVX plyonka rangli plyonka bilan buyurtmalarni  to'liq o'rash uchun yuqori sifatli quyma vinil bo'lib, u yuqori eskirishga chidamliligi, mustahkamligi va zaif boshlang'ich yopishqoqligi bo'lgan maxsus yopishtiruvchiga ega, bu esa buyurtmalarni o'rashda plyonkaning o'rnini o'zgartirishni osonlashtiradi. Bundan tashqari, Oracal 970 seriyali plyonka ichki va tashqi ilovalarda, tekis va kavisli sirtlarda va plotter bilan kesish uchun </t>
  </si>
  <si>
    <t>Hoshiyali va hoshiyasiz fomiks, PVK vinil plyonka, akril materiallardan tayyorlash</t>
  </si>
  <si>
    <t>Akp, akril, orsteklo materiallarga o‘yma naqsh solish</t>
  </si>
  <si>
    <t>Materiallar; fomiks, akril, orakal pechat har xil o‘lchamda</t>
  </si>
  <si>
    <t>Fomiks, orakal, akril, orsteklo 3D formatda</t>
  </si>
  <si>
    <t>A4 formatda, material rangli yog‘och, plastik</t>
  </si>
  <si>
    <t xml:space="preserve">Plastik qattiq oyna, rangli oyna, orsteklo, orakal pechat, 3D pechat   o‘lchamlari ( 40*30, 60*30, 90*30*, 100*30 sm) </t>
  </si>
  <si>
    <t>A3-A4 format, foto qog‘ozda va boshqa materiallar</t>
  </si>
  <si>
    <t>A4 formatda rangli foto qog‘ozda, ramka rangli yog‘och, plastik</t>
  </si>
  <si>
    <t>A4-A5 formatda, rangli printer qog‘ozda</t>
  </si>
  <si>
    <t xml:space="preserve">Orsteklo, akril, orakal, fotooboy </t>
  </si>
  <si>
    <t>A4 format 80 gr  qog‘ozda</t>
  </si>
  <si>
    <t>A4 formatda 300 gr qog‘ozda, 3D pechat</t>
  </si>
  <si>
    <t>Shamolli loydan tayyorlangan suvenirlar, orakal, orsteklo, akril materiallar</t>
  </si>
  <si>
    <t>40*40 sm 250 gr rangli qog‘ozda, 3D pechat prujinali</t>
  </si>
  <si>
    <t>O‘lchami 9*6 sm ichki varaqlar soni 13 ta, muqovasi qattiq qoplamali buvling</t>
  </si>
  <si>
    <t>A4 formatda 80 gr qog‘ozda 50 varaq, muqovasi yumshoq, (logotip tushirilgan)</t>
  </si>
  <si>
    <t>A4 formatda rangli pechat</t>
  </si>
  <si>
    <t>O‘lchami 20*19 sm rangli printer qog‘ozda</t>
  </si>
  <si>
    <t>A3 formatda, fomiks, orakal</t>
  </si>
  <si>
    <t>Logotip qog‘oz sumka, oq kepka, oq futbolka, ruchka. Bloknot A5, kundalik daftar logotitipi tushirilgan, 2025-yil tavqimi</t>
  </si>
  <si>
    <t>Futlyar, sumka, ruchka, fleshkard, poverbank, kundalik daftar, stol soati</t>
  </si>
  <si>
    <t>Maishiiy texnika, orgtexnika, xar xil turdagi soatlar va boshqa qimmatbaxo sovg‘alar</t>
  </si>
  <si>
    <t>A4 formatda 120 gr qog‘ozda 120 varaqli oq qog‘ozda, 3D pechat, muqovasi qattiq qoplamali buoling ko‘k rangda</t>
  </si>
  <si>
    <t>A3 formatda qog‘oz, oq-qora old orqa pechat, 80 gr/m5</t>
  </si>
  <si>
    <t>A4 formatda qog‘oz, oq-qora old orqa pechat, 80 gr/m2</t>
  </si>
  <si>
    <t xml:space="preserve">"Shurtan GKM" MChJ ishchi xodimlarni o`qitish, qayta tayyorlash malakasini oshirish </t>
  </si>
  <si>
    <t>Naryad blank</t>
  </si>
  <si>
    <t>1 pog'onali tekshirish jurnali</t>
  </si>
  <si>
    <t>2  pog'onali tekshirish jurnali</t>
  </si>
  <si>
    <t>3 pog'onali tekshirish jurnali</t>
  </si>
  <si>
    <t>Xodimlar bilim tekshiruvini ro'yxatga olish jurnali</t>
  </si>
  <si>
    <t xml:space="preserve">Shaxsiy kartochka  </t>
  </si>
  <si>
    <t>Xodimlarni ish joyida yo'riqnomadan o'tkazish jurnali</t>
  </si>
  <si>
    <t>Xodimlarni ish joyida yo'riqnomadan o'tkazish maxsus jurnali</t>
  </si>
  <si>
    <t>Ishlab chiqarishda ro'y bergan baxtsiz xodisalarni o'rganib chiqish bo'yicha maxsus jurnal</t>
  </si>
  <si>
    <t>Smenani topshirish qabul qilish jurnali</t>
  </si>
  <si>
    <t>Haydovchilarning reys oldi jurnali</t>
  </si>
  <si>
    <t>Navbatchi mexanik jurnali</t>
  </si>
  <si>
    <t>Ishchilar shaxsiy varaqasi (ATX)</t>
  </si>
  <si>
    <t>Taqvim stol uchun</t>
  </si>
  <si>
    <t>Taqvim devor uchun</t>
  </si>
  <si>
    <t>2024 yil 31-dekabrda tugagan yil uchun MHXSga muvofiq  SHGKM ning konsolidatsiyalangan moliyaviy hisobotini tayyorlashda konsalting xizmati</t>
  </si>
  <si>
    <t>2024 yil 31-dekabrda tugagan yil uchun ishchi xodimlar oldidagi majburiyatlarni baholash bo'yicha aktuariy xizmati</t>
  </si>
  <si>
    <t>MHXSga muvofiq xodimlarni o'qitish va malakasini oshirish</t>
  </si>
  <si>
    <t>Arxiv xizmati (hujjatlarni ilmiy texnikaviy ekspertizasini o'tkazish, davlat saqloviga qabul qilish)</t>
  </si>
  <si>
    <t>I-0525. I-0760. B-Y250. B-Y456. B-Y460. F-Y240. F-Y336. F-Y346. F-0120. I-0754. O-Y446. O-Y750. O-Y762. I-1625. R-0338. F-0220. R-0333. F-Y720. P-Y337. P-Y342. P-Y456. I-3252. I-1260. B-Y358. I-1561. Chiziqli polietilen mahsulotlariga sanitariya-epidemiologik xulosa olish.</t>
  </si>
  <si>
    <t>Alyumin kompozit panellar mahsulotiga sanitariya-epidemiologik xulosa olish.</t>
  </si>
  <si>
    <t>Polietilendan payvandlab tayyorlangan fitinglar mahsulotiga sanitariya-epidemiologik xulosa olish.</t>
  </si>
  <si>
    <t>Magistral gaz quvurlariga yo'naltirilgan va ular orqali transportda tashiladigan yonuvchi tabiiy gazlar mahsuloti</t>
  </si>
  <si>
    <t>Polietilendan kanistrlar mahsuloti</t>
  </si>
  <si>
    <t>Polietilendan payvandlab tayyorlangan fitinglar mahsuloti</t>
  </si>
  <si>
    <t>Alyumin kompozit panellar mahsuloti</t>
  </si>
  <si>
    <t>Ishlab chiqarish jarayonida o'rnatilgan quvur va jihozlarga graduirovka jadvallari tuzish</t>
  </si>
  <si>
    <t xml:space="preserve">Sertifikatlashtirilgan mahsulotlarni navbatdagi inspeksiya nazoratidan o'tkazish </t>
  </si>
  <si>
    <t>Me'yoriy hujjatlar</t>
  </si>
  <si>
    <t>Neft va gaz sanoati O'zbekiston ilmiy-muhandislar jamiyatiga har yili to'lab boriladigan a'zolik badali.</t>
  </si>
  <si>
    <t>Litsenzion kelishuvga asosan №IAP06296 sonli patent tulovi uchun</t>
  </si>
  <si>
    <t>Ishlab chiqarish jarayonida bo'lgan texnologik o'zgarishlarni ilmiy-tadqiqot institutlari bilan kelishish. ("O'zlitineftgaz" AJ va h.k.)</t>
  </si>
  <si>
    <t>Tashkilot standartlarini milliy standartlarga o'tkazish</t>
  </si>
  <si>
    <t xml:space="preserve">O'zbekiston Respublikasi Prizedenti va Hukumat qarorlari ijrosini ta`minlash maqsadida, ilmiy tadqiqot ishlarini bajarish </t>
  </si>
  <si>
    <t>Ultratovushli satx o'lchash asboblarini davriy qiyoslashdan o'tqazish va texnik xizmat ko'rsatish.</t>
  </si>
  <si>
    <t>1-Tipga taaluqli 1 ta obyekt, 2- tipga taalluqli 7 ta obyekt</t>
  </si>
  <si>
    <t>"ShGKM" MChJ xavfli ishlab chiqarish obyektlari</t>
  </si>
  <si>
    <t>100 dona texnik qurilmalar (70 dona bosim ostida ishlovchi idish, 12 dona rezervuar, 18 dona bug va issiq suv quvur o'tkazgichlar)</t>
  </si>
  <si>
    <t>kishi</t>
  </si>
  <si>
    <t>Toshkent shahar “Kontexnazorato'quv” DM</t>
  </si>
  <si>
    <t>10 ta muhandis texnik xodimlarni sanoat xavfsizligi bo'yicha bilim va malakalarini oshirish</t>
  </si>
  <si>
    <t>Мажмуада amalga oshirilgan va amalga oshirilishi rejalashtirilayotgan ishlarning loyiha xujjatlarini sanoat xavfsizligi talablariga muvofiqligini baholash</t>
  </si>
  <si>
    <t xml:space="preserve">Mutaxassislarni malakasini oshirish "O'quv markazi"da </t>
  </si>
  <si>
    <t xml:space="preserve">Putur etkazmasdan tekshirishning Vizual-o'lchash, Ul'tratovush, Kapillyar va Radiografik tekshirish yo'nalishlari bo'yicha xodimlarni o'qitish </t>
  </si>
  <si>
    <t>"Xodimlarni sertifikatlashtirish organi"da</t>
  </si>
  <si>
    <t xml:space="preserve">Putur etkazmasdan tekshirishning Vizual-o'lchash, Ul'tratovush, Kapillyar va Radiografik tekshirish yo'nalishlari bo'yicha  "Muvofiqlik sertifikati"ni olish. </t>
  </si>
  <si>
    <t>Akkreditatsiyadan o'tgan vakolatli tashkilotda</t>
  </si>
  <si>
    <t>Texnik soz holatini aniqlab xulosa olish maqsadida</t>
  </si>
  <si>
    <t>хизмат</t>
  </si>
  <si>
    <t>"ShGKM" MChJ SX va TN xizmati PYT laboratoriysida</t>
  </si>
  <si>
    <t>Rentgen nurlarining yo'nalishini, tarqalishini hamda  uning inson va atrof muhitga ta'sirini o'rganib tekshirish.</t>
  </si>
  <si>
    <t>Sanoat xavfsizligi va texnik nazorat xizmati PYT laboratoriysida</t>
  </si>
  <si>
    <t>Sanoat xavfsizligi va texnik nazorat xizmatining ish faoliyati uchun</t>
  </si>
  <si>
    <t>Sanoat xavfsizligi va texnik nazorat xizmatining PYT laboratoriysida</t>
  </si>
  <si>
    <t xml:space="preserve"> PYT laboratoriyasining ish faoliyati uchun</t>
  </si>
  <si>
    <t>Sanoat xavfsizligi va texnik nazorat xizmati PYT laboratoriyasining ish faoliyati uchun</t>
  </si>
  <si>
    <t xml:space="preserve">"ShGKM" MChJ XICh obyektlarida foydalanilayotgan ballonlar </t>
  </si>
  <si>
    <t xml:space="preserve">VD-96 uchun ballonlar, Havo ballonlari(2 litr), Kislorod ballonlari, Propan ballonlari, Argon ballonlari, Azot ballonlari </t>
  </si>
  <si>
    <t>Sanoat xavfsizligi va texnik nazorat xizmati</t>
  </si>
  <si>
    <t xml:space="preserve"> SHGKM ning 2024 yil 31-dekabrdagi moliyaviy hisobotlari</t>
  </si>
  <si>
    <t>2024 yil 31-dekabrda tugagan yil uchun ishchi xodimlar to'g'risida va ularning daromadlari to'g'risida ma'lumotlar</t>
  </si>
  <si>
    <t xml:space="preserve">Buxgalteriya bo'limi </t>
  </si>
  <si>
    <t>ShGKMda 2024 yil davomida sohaga oid qabul qilingan Qaonun va Qarorlardan ish jarayonida foydalanish</t>
  </si>
  <si>
    <t>O'zbekiston Respublikasida amaldagi Qonun va Qarorlardan ish jarayonida foydalanishda sohaga oid yuzaga kelishi mumiin bo'lgan savollarga yechim topish</t>
  </si>
  <si>
    <t>so'm</t>
  </si>
  <si>
    <t>SHGKM obъektlari</t>
  </si>
  <si>
    <t>Polietilen ishlab chiqarish sexi </t>
  </si>
  <si>
    <t>Radioaktiv manbalarni vaqtincha saqlash omborxonasi </t>
  </si>
  <si>
    <t>Polietilen ishlab chiqarish sexi Ekstruder bo’limi</t>
  </si>
  <si>
    <t>Polietilen ishlab chiqarish sexi Ekstruder bo’limi atrofi</t>
  </si>
  <si>
    <t>chorak</t>
  </si>
  <si>
    <t>Ⅰ, Ⅱ, Ⅲ, Ⅳ</t>
  </si>
  <si>
    <t>ShGKM poliklinikasi</t>
  </si>
  <si>
    <t>kv.metr</t>
  </si>
  <si>
    <t>"Shurtan GKM" MChJ hududidagi ob'ektlarda</t>
  </si>
  <si>
    <t>Qarshi shahar  hududida joylashgan ob'ektlarda</t>
  </si>
  <si>
    <t>G'uzor tumani  hududida joylashgan ob'ektlarda</t>
  </si>
  <si>
    <t>Shaxrisabz tumani  hududida joylashgan ob'ektlarda</t>
  </si>
  <si>
    <t xml:space="preserve">ga </t>
  </si>
  <si>
    <t>"Shurtan GKM" MChJ atrofidagi dala maydonlarida</t>
  </si>
  <si>
    <t>м3</t>
  </si>
  <si>
    <t>"Shurtan GKM" MChJga qarashli ob'ektlarda</t>
  </si>
  <si>
    <t>ga</t>
  </si>
  <si>
    <t>Majmua perimetri ichki va tashqi hududlari uchun</t>
  </si>
  <si>
    <t>litr</t>
  </si>
  <si>
    <t>"Shurtan GKM" MChJ ga qarashli hududlar</t>
  </si>
  <si>
    <t>"Shurtan GKM" MChJ atrofidagi dala maydonlari</t>
  </si>
  <si>
    <t>Majmua hududining ko'kalamzorlashtiriladigan maydonlari</t>
  </si>
  <si>
    <t xml:space="preserve"> "Davlat ekologik sertifikatlashtirish va standartlashtirish markazi" MChJ bilan shartnoma tuzish </t>
  </si>
  <si>
    <t>Polietilen granulasi ishlab chiqarish texnologik  jarayoni</t>
  </si>
  <si>
    <t>Polietilen quvurlari va mahsulotlari ishlab chiqarish texnologik jarayoni</t>
  </si>
  <si>
    <t xml:space="preserve">Barqaror gaz kondensati ishlab chiqarish  texnologik jarayoni </t>
  </si>
  <si>
    <t xml:space="preserve">Suyultirilgan gaz   ishlab chiqarish  texnologik jarayoni </t>
  </si>
  <si>
    <t xml:space="preserve">Tabiiy gaz ishlab chiqarish  texnologik jarayoni </t>
  </si>
  <si>
    <t>Oltingugurt ishlab chiqarish texnologik jarayoni</t>
  </si>
  <si>
    <t>Sanoat chiqindilari  uchun</t>
  </si>
  <si>
    <t>Ekoanalitik laboratoriya</t>
  </si>
  <si>
    <t>Oqova suv hosil bo'lish manbalari</t>
  </si>
  <si>
    <t>"Shurtan GKM" MChJ hududi</t>
  </si>
  <si>
    <t>Jamiyatga qarashli chiqindixona</t>
  </si>
  <si>
    <t xml:space="preserve">Atrof muhit muhofazasi sohasi xodimlarining malakalarini oshirish  maxsus o'quv markazlari </t>
  </si>
  <si>
    <t>Majmua ichki va tashqi hududlari</t>
  </si>
  <si>
    <t>ASKUE qurulmasiga xizmat ko'rsatish</t>
  </si>
  <si>
    <t>Yuqori chastotali aloqa qurulmasiga xizmat ko'rsatish</t>
  </si>
  <si>
    <t>GTL 220/35/10 kV podstansiya elektr qurulmalari hamda RH va A uskunalarini tekshiruv va sinov ishlarini bajarish xizmati</t>
  </si>
  <si>
    <t xml:space="preserve">Beton qoplama </t>
  </si>
  <si>
    <t>m</t>
  </si>
  <si>
    <t>Yacheyka GTL-T-1(2) texnik xizmat ko'rsatish</t>
  </si>
  <si>
    <t>35-220 kV himoya vositalarini sinovdan o'tkazish</t>
  </si>
  <si>
    <t>GTL 220/35/10 kV podstansiya xodimlarini malakasini oshirish</t>
  </si>
  <si>
    <t>Avtotransport vositalarini SNG va STG turiga qayta jixozlash</t>
  </si>
  <si>
    <t>Transport vositalarining agregat va butlov kismlarining diagnostikasi</t>
  </si>
  <si>
    <t>Dvigatel texnik xolatini kompyuterda dasturlash</t>
  </si>
  <si>
    <t>Dvigatel kismlarining Silliklash va yunish (shlifovka) ishlari</t>
  </si>
  <si>
    <t>Transport vositalarining yuqori bosimli yoqilg`i nasosini diagnostika qilish va ta`mirlash xizmati</t>
  </si>
  <si>
    <t>Grajdanlarning javobgarligi tugrisidagi majburiy sugurta</t>
  </si>
  <si>
    <t>ATV gaz balon va gaz jixozlarini gidro va pnevmo sinash, hamda muddati o`tgan gaz ballonlarni almashtirish</t>
  </si>
  <si>
    <t>Yillik texnik kurik uchun transport vositalarining xolatini diagnostika qilish ishlari</t>
  </si>
  <si>
    <t>Yillik texnik kurik uchun SNG va STG ga kayta jixozlangan  ATVlarning gaz balon jixozi  diagnostika kilish ishlari</t>
  </si>
  <si>
    <t>Maxsus avtotransport vositalariga xalkaro yuk tashish uchun litsenziya olish</t>
  </si>
  <si>
    <t>Avtokranlarni ta'mirlash va xizmat kursatish</t>
  </si>
  <si>
    <t>Maxsus yengil avtotransport vositalarini ta'mirlash va xizmat kursatish</t>
  </si>
  <si>
    <t>Maxsus va maxsus yuk avtotransport vositalarini ta'mirlash va xizmat krsatish</t>
  </si>
  <si>
    <t>Vilkali yuklagichlarni ta`mirlash va tehnik xizmat ko`rsatish</t>
  </si>
  <si>
    <t>Malaka oshirish</t>
  </si>
  <si>
    <t>Avtoshina masofasi meyorini urnatish xizmati</t>
  </si>
  <si>
    <t>Yonilgi meyorini urnatish xizmati</t>
  </si>
  <si>
    <t>Transpor  vositalari uchun keltirilgan YoMM larga labaratoriya taxlilini utkazish xizmati</t>
  </si>
  <si>
    <t>Majmua ta'mirlash ishlarida ogir yuklarni kutarish uchun  avtokran xizmati</t>
  </si>
  <si>
    <t>Transport vositalariga sovutish tizimi (kondetsioner) o`rnatish xizmati</t>
  </si>
  <si>
    <t>Banner tayyorlash ishlari va xizmati (reykasiz)</t>
  </si>
  <si>
    <t>m2</t>
  </si>
  <si>
    <t>Banner tayyorlash ishlari va xizmati (yog‘och peykada)</t>
  </si>
  <si>
    <t>Yopishqoq vinil PVX plyonkada, har xil rangli orakal materialga chop etish xizmati</t>
  </si>
  <si>
    <t>Hajmdor rangli harflar tayyorlash, har xil o‘lchamdagi (katta kichik) harflar va belgilar tayyorlash xizmati</t>
  </si>
  <si>
    <t>sm2</t>
  </si>
  <si>
    <t>Viveska (korxona yoki muassasaning nomi yoki faoliyat turini e'lon qiluvchi yozuv) tayyorlash xizmati.</t>
  </si>
  <si>
    <t>Tablichkalar tayyorlash xizmati</t>
  </si>
  <si>
    <t>Stendlar tayyorlash xizmati</t>
  </si>
  <si>
    <t>Foto ramkalar tayyorlash xizmati</t>
  </si>
  <si>
    <t>Foto albomlar tayyorlash xizmati</t>
  </si>
  <si>
    <t>Foto suratlar chop etish xizmati</t>
  </si>
  <si>
    <t>Faxriy yorliq va diplomlar tayyorlash xizmati</t>
  </si>
  <si>
    <t>Bayram tabriknomalari tayyorlash xizmati</t>
  </si>
  <si>
    <t>Keng format va 3D shaklda materiallarni chop etish xizmati</t>
  </si>
  <si>
    <t>Muqovalash ishlarini bajarish xizmati</t>
  </si>
  <si>
    <t>Taklifnoma tayyorlash xizmati</t>
  </si>
  <si>
    <t>Maxsus ish papkalar tayyorlash xizmati</t>
  </si>
  <si>
    <t>Har xil o‘lchamdagi statuyetkalar tayyorlash xizmati</t>
  </si>
  <si>
    <t>SHGKM MCHJ logotip tushirilgan tavqim</t>
  </si>
  <si>
    <t>SHGKM MCHJ logotip tushirilgan guvohnoma</t>
  </si>
  <si>
    <t xml:space="preserve">SHGKM MCHJ logotip tushirilgan shaxsiy daftarcha </t>
  </si>
  <si>
    <t>Xodimlarni ish joyida yo‘riqnomadan o‘tkazishni ro‘yxatga olish jurnali</t>
  </si>
  <si>
    <t>Ishlab chiqarishdagi baxtsiz hodisalarni o‘rganib chiqish jurnali</t>
  </si>
  <si>
    <t>Naryad-ruxsatnomasiz o‘tkaziladigan gaz xavfli bor ishlarni hisobga olish jurnali</t>
  </si>
  <si>
    <t>1-pog‘onali nazorat tekshiruvi qayd qilish jurnali</t>
  </si>
  <si>
    <t>3-pog‘onali nazorat tekshiruvi qayd qilish jurnali</t>
  </si>
  <si>
    <t>Tashrif buyuruvchilar uchun maxsus buklet</t>
  </si>
  <si>
    <t>Texnika xavfsizligi bo‘yicha og‘ohlantiruvchi belgilar</t>
  </si>
  <si>
    <t xml:space="preserve">Ishchi xodimlarni davriy yo‘riqnomadan o‘tkazishni qayd qilish daftari </t>
  </si>
  <si>
    <t>Har xil turdagi bukletlar</t>
  </si>
  <si>
    <t>Kataloglar</t>
  </si>
  <si>
    <t>Diplomlar. Tashakkurnoma, faxriy yorliqlar</t>
  </si>
  <si>
    <t>Sovg‘alar jamlanmasi logotipi</t>
  </si>
  <si>
    <t xml:space="preserve">Maxsus sovg‘alar jamlanmasi </t>
  </si>
  <si>
    <t xml:space="preserve">Qimmatbaho sovg‘alar </t>
  </si>
  <si>
    <t xml:space="preserve">Tavqim bo‘yicha bayramlar, SHGKM MCHJ tadbirlarini o‘tkazish xizmati va ijara xizmatlari </t>
  </si>
  <si>
    <t xml:space="preserve">Bir martalik ruxsatnoma blankasi </t>
  </si>
  <si>
    <t>RBB da yo‘riqnoma asosida yuritiladigan kitob</t>
  </si>
  <si>
    <t>SHGKM MCHJ Medservis yo‘llanma blankasi</t>
  </si>
  <si>
    <t>SHGKM MCHJ Medservis muolaja daftarchasi tayyorlash xizmati</t>
  </si>
  <si>
    <t>SHGKM MCHJ Medservis sog‘lomlashtirish bayoni blankasi tayyorlash xizmati</t>
  </si>
  <si>
    <t>komplekt</t>
  </si>
  <si>
    <t>Yoqilg‘i tarqatish vedmosti</t>
  </si>
  <si>
    <t xml:space="preserve">Akumlatorni hisobga olish kartochkasi </t>
  </si>
  <si>
    <t>Avtoshinalarni hisobga olish kartochkasi A4 formatda</t>
  </si>
  <si>
    <t xml:space="preserve">Topshirish va qabul qilish blankasi </t>
  </si>
  <si>
    <t>Yo‘l varaqasi yengil ATV forma№3</t>
  </si>
  <si>
    <t>Yo‘l varaqasi avtobus yuk va maxsus texnika forma 4p</t>
  </si>
  <si>
    <t>Yo‘l varaqasi avtobus yuk va maxsus texnika forma (shaxarlararo)</t>
  </si>
  <si>
    <t xml:space="preserve">Avtomobillarni ruyxatga olish blankasi </t>
  </si>
  <si>
    <t xml:space="preserve">Buyruq va farmoyish blankasi </t>
  </si>
  <si>
    <t>Ish blankalari</t>
  </si>
  <si>
    <t>“UNG training” MChJ (muhandis-texnik va ishlab chiqarish)</t>
  </si>
  <si>
    <t>“Kontexnazorat o‘quv” DUK (sanoat xavfsizligi)</t>
  </si>
  <si>
    <t>O'zbekiston Respublikasi Kambag‘allikni qisqartirish va bandlik vazirligi xodimlarining malakasini oshirish markazi (mehnat muhofazasi)</t>
  </si>
  <si>
    <t>Atrof muhitni muhofaza qilish sohasida faoliyat ko'rsatayotgan xodimlarni qayta tayyorlash va ularning malakasini oshirish markazi (atrof-muhit va laborant)</t>
  </si>
  <si>
    <t>Favqulodda vaziyatlar vazirligi o`quv markazi (fuqaro muhofazasi vayong'in xavfsizligi)</t>
  </si>
  <si>
    <t>Respublika shoshilinch tibbiy yordam o‘quv-mashg`ulot markazi (tez tibbiy yordam)</t>
  </si>
  <si>
    <t>O'zbekiston Standartlar instituti (sifat nazorati va h.k.)</t>
  </si>
  <si>
    <t>“IT Park” Axborot texnologiyalarini rivojlantirish markazi” filiali (АКТ va axborot xavfsizligi)</t>
  </si>
  <si>
    <t>Transport sohasi kadrlarini qayta tayyorlash va malakasini oshirish instituti (temiryo 7 va h.k)</t>
  </si>
  <si>
    <t>Toshkent arxitektura-qurilish universiteti huzurida Kasbiy faoliyatni rivojlantirish markazi (qurililish, loyiha va h.k)</t>
  </si>
  <si>
    <t>Davlat boshqaruv akademiyasi yoki Biznes va tadbirkorlik oliy maktabi (biznes, korporativ boshqaruv va h.k)</t>
  </si>
  <si>
    <t>Yuristlar malakasini oshirish markazi (yurist va h.k.)</t>
  </si>
  <si>
    <t>A.Navoiy nomidagi Toshkent davlat o‘zbek tili va adabiyoti universiteti huzuridagi Davlat tilida ish yuritish asoslarini o'qitish va malaka oshirish markazi (davlat tilida ish yuritish)</t>
  </si>
  <si>
    <t>Arxiv ishi va ish yuritish bo`yicha malaka oshirish ilmiy-metodik markazi (arxiv ishi va h.k.)</t>
  </si>
  <si>
    <t>Xorijiy ta’lim tashkilotlari va kompaniyalarida (JCCP, Gazprom korporativ institute Lukoyl, SOCAR, Honeywell, Hyosung Industries)</t>
  </si>
  <si>
    <t>Energetika vazirligi huzuridagi Milliy dispechirlik markazi (Dispechirlik va h.k)</t>
  </si>
  <si>
    <t>O'zbekiston Respublikasi Suv xo'jaligi vazirligi qoshidagi Malaka oshirish markazi</t>
  </si>
  <si>
    <t>O'zbekiston oshpazlar uyushmasi (Oshpazlik va h.k)</t>
  </si>
  <si>
    <t>Iqtisod va Moliya vazirligi qoshidagi o'quv markazi (Davlat xaridlari va iqtisodiy yo nalishlar)</t>
  </si>
  <si>
    <t>Toshkent vrachlar malakasini oshirish markazi (Oliy toifali shifokorlar va Radiatsion xavfsizlik bo 'yicha)</t>
  </si>
  <si>
    <t>Respublika o'rta tibbiyot va farmasevtika xodimlari malakasini oshirish va ularni ixtisoslashtirish markazi (O'rta bo 'g 'in tibbiyot xodimlari uchun)</t>
  </si>
  <si>
    <t>“Navoiy mashinasozlik zavodi” ishlab chiqarish birlashmasi NKMK (Tokarlik va h.k)</t>
  </si>
  <si>
    <t>"ACTION-MCFR MEDIAGURUHI" MCHJ Nodavlat ta`lim muassasasi</t>
  </si>
  <si>
    <t>Elektr ta'minoti sexi</t>
  </si>
  <si>
    <t>O‘zbekiston Respublikasi iqtisodiy taraqqiyot va 
kambag`allikni qisqartirish vazirligi huzuridagi
"Loyihalar va import kontraktlarini kompleks 
ekspertiza qilish markazi" DUKdan shartnoma va tender hujjatlarni ekspertizadan o'tkazish.</t>
  </si>
  <si>
    <t>"ShGKM" MChJ ga yuklarni yetkazish</t>
  </si>
  <si>
    <t>"Shurtan gaz kimyo majmuasi" MChJning 2025 yilda ichki bozordan xarid qilinishi rejalashtirilgan ish va xizmatlar</t>
  </si>
  <si>
    <t>_______________ Sh.Ch. Aslanov</t>
  </si>
  <si>
    <t>"Shurtan GKM" MChJ Bosh direktori</t>
  </si>
  <si>
    <t>U. Isayev</t>
  </si>
  <si>
    <t>N. Xalilov</t>
  </si>
  <si>
    <t>F. Kuvatov</t>
  </si>
  <si>
    <t>OOO SHGKM</t>
  </si>
  <si>
    <t>Obuchenne sotrudnikov OOO SHGKM po podgotovke k deystvinyam CH C v Institut pri MCHC (postanovlenieKM№756 ot 09,09,2019g)</t>
  </si>
  <si>
    <t>Razrobotka avtomatizirovannoy sistemiy I organizatsii ispolzavannaya ob utroziy vozniknoveniya CHC  (postanovlenieKM№361 ot 11,08,2021g)</t>
  </si>
  <si>
    <t>Maxsus bo'lim</t>
  </si>
  <si>
    <t>Oxrana oxranyaemiyx obyektov OOO SHGKM</t>
  </si>
  <si>
    <t>Maxsus bo'lim ehtiyoji uchun</t>
  </si>
  <si>
    <t>"_____"__________ 2024 y.</t>
  </si>
  <si>
    <t>Temir yo'l xizmati</t>
  </si>
  <si>
    <t>Temir yo‘l transportida yuklarni tashish xizmati
“Qarshi” temir yo‘l  bekatidan Qarshitermoplast
sexigacha bo‘lgan masofaga temir yo‘l xizmatini amalga
oshirish uchun</t>
  </si>
  <si>
    <t>Radiatsion manitor( xizmat ko'rsatish)</t>
  </si>
  <si>
    <t>Yillik ehtiyoj uchun</t>
  </si>
  <si>
    <t>“Shurtan gaz kimyo majmuasi” MChJ  obyekti binolarida yongʻin xavfsizligini taʼminlashni tashkil etish bo`yicha favqulodda vaziyatlar boshqarmasi bilan shartnoma tuzish</t>
  </si>
  <si>
    <t>Ochiq neft va gaz favoralarini oldini olish va bartaraf etish bo`yicha O'zbekiston harbiylashtirilgan qism (O'zHQ) bilan shartnoma tuzish</t>
  </si>
  <si>
    <t>Yongʻin xavfsizligini taʼminlash</t>
  </si>
  <si>
    <t xml:space="preserve">O'zbekiston Respublikasining "Yer osti boyliklari to'g'risida "gi va "Xavfli ishlab chiqarish ob'yektlaridagi sanoat xavfsizligi to'g'risida"gi qonunlariga asosan </t>
  </si>
  <si>
    <t>Ish beruvchining fuqarolik javobgarligini majburiy sugʻurta qilish</t>
  </si>
  <si>
    <t>Ilova</t>
  </si>
  <si>
    <t>Umumiy summasi: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</si>
</sst>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 _₽_-;\-* #,##0\ _₽_-;_-* &quot;-&quot;\ _₽_-;_-@_-"/>
    <numFmt numFmtId="44" formatCode="_-* #,##0.00\ &quot;₽&quot;_-;\-* #,##0.00\ &quot;₽&quot;_-;_-* &quot;-&quot;??\ &quot;₽&quot;_-;_-@_-"/>
    <numFmt numFmtId="164" formatCode="#,##0.0\ _₽"/>
    <numFmt numFmtId="165" formatCode="#,##0.00\ _₽"/>
    <numFmt numFmtId="166" formatCode="0.000"/>
    <numFmt numFmtId="167" formatCode="#,##0\ _₽"/>
    <numFmt numFmtId="168" formatCode="_-* #,##0\ &quot;₽&quot;_-;\-* #,##0\ &quot;₽&quot;_-;_-* &quot;-&quot;??\ &quot;₽&quot;_-;_-@_-"/>
    <numFmt numFmtId="169" formatCode="#,##0\ [$UZS]"/>
  </numFmts>
  <fonts count="49" x14ac:knownFonts="1">
    <font>
      <sz val="11"/>
      <color theme="1"/>
      <name val="Calibri"/>
      <family val="2"/>
      <charset val="204"/>
      <scheme val="minor"/>
    </font>
    <font>
      <sz val="12"/>
      <color theme="1"/>
      <name val="Calibri"/>
      <family val="2"/>
      <charset val="204"/>
      <scheme val="minor"/>
    </font>
    <font>
      <b/>
      <sz val="14"/>
      <color theme="1"/>
      <name val="Times New Roman"/>
      <family val="1"/>
      <charset val="204"/>
    </font>
    <font>
      <b/>
      <sz val="14"/>
      <color indexed="8"/>
      <name val="Times New Roman"/>
      <family val="1"/>
      <charset val="204"/>
    </font>
    <font>
      <b/>
      <sz val="14"/>
      <name val="Times New Roman"/>
      <family val="1"/>
      <charset val="204"/>
    </font>
    <font>
      <sz val="11"/>
      <color theme="1"/>
      <name val="Arial"/>
      <family val="2"/>
      <charset val="204"/>
    </font>
    <font>
      <sz val="14"/>
      <color theme="1"/>
      <name val="Times New Roman"/>
      <family val="1"/>
      <charset val="204"/>
    </font>
    <font>
      <sz val="10"/>
      <name val="Arial Cyr"/>
      <charset val="204"/>
    </font>
    <font>
      <sz val="10"/>
      <name val="Arial"/>
      <family val="2"/>
      <charset val="204"/>
    </font>
    <font>
      <sz val="14"/>
      <name val="Times New Roman"/>
      <family val="1"/>
      <charset val="204"/>
    </font>
    <font>
      <sz val="12"/>
      <name val="Times New Roman"/>
      <family val="1"/>
      <charset val="204"/>
    </font>
    <font>
      <sz val="12"/>
      <name val="Arial"/>
      <family val="2"/>
      <charset val="204"/>
    </font>
    <font>
      <sz val="10"/>
      <name val="Times New Roman"/>
      <family val="1"/>
      <charset val="204"/>
    </font>
    <font>
      <sz val="10"/>
      <name val="Helv"/>
    </font>
    <font>
      <b/>
      <sz val="12"/>
      <color indexed="8"/>
      <name val="Times New Roman"/>
      <family val="1"/>
      <charset val="204"/>
    </font>
    <font>
      <sz val="12"/>
      <color indexed="8"/>
      <name val="Times New Roman"/>
      <family val="1"/>
      <charset val="204"/>
    </font>
    <font>
      <b/>
      <sz val="16"/>
      <name val="Times New Roman"/>
      <family val="1"/>
      <charset val="204"/>
    </font>
    <font>
      <b/>
      <sz val="16"/>
      <color indexed="8"/>
      <name val="Times New Roman"/>
      <family val="1"/>
      <charset val="204"/>
    </font>
    <font>
      <sz val="11"/>
      <color theme="1"/>
      <name val="Calibri"/>
      <family val="2"/>
      <charset val="204"/>
      <scheme val="minor"/>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2"/>
      <name val="Arial Black"/>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theme="1"/>
      <name val="Times New Roman"/>
      <family val="1"/>
      <charset val="204"/>
    </font>
    <font>
      <i/>
      <sz val="16"/>
      <name val="Times New Roman"/>
      <family val="1"/>
      <charset val="204"/>
    </font>
    <font>
      <b/>
      <sz val="12"/>
      <name val="Times New Roman"/>
      <family val="1"/>
      <charset val="204"/>
    </font>
    <font>
      <b/>
      <sz val="12"/>
      <color theme="1"/>
      <name val="Times New Roman"/>
      <family val="1"/>
      <charset val="204"/>
    </font>
    <font>
      <b/>
      <i/>
      <sz val="12"/>
      <color theme="1"/>
      <name val="Times New Roman"/>
      <family val="1"/>
      <charset val="204"/>
    </font>
    <font>
      <sz val="12"/>
      <color rgb="FF000000"/>
      <name val="Times New Roman"/>
      <family val="1"/>
      <charset val="204"/>
    </font>
    <font>
      <b/>
      <sz val="12"/>
      <color rgb="FF000000"/>
      <name val="Times New Roman"/>
      <family val="1"/>
      <charset val="204"/>
    </font>
    <font>
      <b/>
      <sz val="20"/>
      <color theme="1"/>
      <name val="Times New Roman"/>
      <family val="1"/>
      <charset val="204"/>
    </font>
    <font>
      <sz val="16"/>
      <color theme="1"/>
      <name val="Times New Roman"/>
      <family val="1"/>
      <charset val="204"/>
    </font>
    <font>
      <b/>
      <sz val="16"/>
      <color theme="1"/>
      <name val="Times New Roman"/>
      <family val="1"/>
      <charset val="204"/>
    </font>
    <font>
      <b/>
      <i/>
      <sz val="16"/>
      <color theme="1"/>
      <name val="Times New Roman"/>
      <family val="1"/>
      <charset val="204"/>
    </font>
  </fonts>
  <fills count="3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B050"/>
        <bgColor indexed="64"/>
      </patternFill>
    </fill>
    <fill>
      <patternFill patternType="solid">
        <fgColor rgb="FF92D050"/>
        <bgColor indexed="64"/>
      </patternFill>
    </fill>
    <fill>
      <patternFill patternType="solid">
        <fgColor theme="0"/>
        <bgColor theme="0"/>
      </patternFill>
    </fill>
    <fill>
      <patternFill patternType="solid">
        <fgColor theme="3"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75">
    <xf numFmtId="0" fontId="0" fillId="0" borderId="0"/>
    <xf numFmtId="0" fontId="5" fillId="0" borderId="0"/>
    <xf numFmtId="0" fontId="7" fillId="0" borderId="0"/>
    <xf numFmtId="0" fontId="8" fillId="0" borderId="0"/>
    <xf numFmtId="0" fontId="13" fillId="0" borderId="0"/>
    <xf numFmtId="0" fontId="19" fillId="0" borderId="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22" fillId="6" borderId="0" applyNumberFormat="0" applyBorder="0" applyAlignment="0" applyProtection="0"/>
    <xf numFmtId="0" fontId="23" fillId="23" borderId="9" applyNumberFormat="0" applyAlignment="0" applyProtection="0"/>
    <xf numFmtId="0" fontId="24" fillId="24" borderId="10" applyNumberFormat="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30" fillId="10" borderId="9" applyNumberFormat="0" applyAlignment="0" applyProtection="0"/>
    <xf numFmtId="0" fontId="31" fillId="0" borderId="14" applyNumberFormat="0" applyFill="0" applyAlignment="0" applyProtection="0"/>
    <xf numFmtId="0" fontId="32" fillId="25" borderId="0" applyNumberFormat="0" applyBorder="0" applyAlignment="0" applyProtection="0"/>
    <xf numFmtId="0" fontId="33" fillId="0" borderId="0" applyProtection="0"/>
    <xf numFmtId="0" fontId="20" fillId="26" borderId="15" applyNumberFormat="0" applyFont="0" applyAlignment="0" applyProtection="0"/>
    <xf numFmtId="0" fontId="34" fillId="23" borderId="16" applyNumberFormat="0" applyAlignment="0" applyProtection="0"/>
    <xf numFmtId="0" fontId="35" fillId="0" borderId="0" applyNumberFormat="0" applyFill="0" applyBorder="0" applyAlignment="0" applyProtection="0"/>
    <xf numFmtId="0" fontId="36" fillId="0" borderId="17" applyNumberFormat="0" applyFill="0" applyAlignment="0" applyProtection="0"/>
    <xf numFmtId="0" fontId="37" fillId="0" borderId="0" applyNumberFormat="0" applyFill="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30" fillId="10" borderId="9" applyNumberFormat="0" applyAlignment="0" applyProtection="0"/>
    <xf numFmtId="0" fontId="34" fillId="23" borderId="16" applyNumberFormat="0" applyAlignment="0" applyProtection="0"/>
    <xf numFmtId="0" fontId="23" fillId="23" borderId="9" applyNumberFormat="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36" fillId="0" borderId="17" applyNumberFormat="0" applyFill="0" applyAlignment="0" applyProtection="0"/>
    <xf numFmtId="0" fontId="24" fillId="24" borderId="10" applyNumberFormat="0" applyAlignment="0" applyProtection="0"/>
    <xf numFmtId="0" fontId="35" fillId="0" borderId="0" applyNumberFormat="0" applyFill="0" applyBorder="0" applyAlignment="0" applyProtection="0"/>
    <xf numFmtId="0" fontId="32" fillId="25" borderId="0" applyNumberFormat="0" applyBorder="0" applyAlignment="0" applyProtection="0"/>
    <xf numFmtId="0" fontId="8" fillId="0" borderId="0"/>
    <xf numFmtId="0" fontId="18" fillId="0" borderId="0"/>
    <xf numFmtId="0" fontId="22" fillId="6" borderId="0" applyNumberFormat="0" applyBorder="0" applyAlignment="0" applyProtection="0"/>
    <xf numFmtId="0" fontId="25" fillId="0" borderId="0" applyNumberFormat="0" applyFill="0" applyBorder="0" applyAlignment="0" applyProtection="0"/>
    <xf numFmtId="0" fontId="20" fillId="26" borderId="15" applyNumberFormat="0" applyFont="0" applyAlignment="0" applyProtection="0"/>
    <xf numFmtId="0" fontId="31" fillId="0" borderId="14" applyNumberFormat="0" applyFill="0" applyAlignment="0" applyProtection="0"/>
    <xf numFmtId="0" fontId="13" fillId="0" borderId="0"/>
    <xf numFmtId="0" fontId="37" fillId="0" borderId="0" applyNumberFormat="0" applyFill="0" applyBorder="0" applyAlignment="0" applyProtection="0"/>
    <xf numFmtId="0" fontId="26" fillId="7" borderId="0" applyNumberFormat="0" applyBorder="0" applyAlignment="0" applyProtection="0"/>
    <xf numFmtId="44" fontId="18" fillId="0" borderId="0" applyFont="0" applyFill="0" applyBorder="0" applyAlignment="0" applyProtection="0"/>
  </cellStyleXfs>
  <cellXfs count="292">
    <xf numFmtId="0" fontId="0" fillId="0" borderId="0" xfId="0"/>
    <xf numFmtId="0" fontId="4" fillId="0" borderId="0" xfId="0" applyFont="1" applyFill="1" applyAlignment="1">
      <alignment horizontal="center"/>
    </xf>
    <xf numFmtId="0" fontId="6" fillId="0" borderId="0" xfId="0" applyFont="1" applyFill="1" applyAlignment="1">
      <alignment horizontal="center" vertical="center"/>
    </xf>
    <xf numFmtId="0" fontId="6" fillId="0" borderId="0" xfId="0" applyFont="1" applyFill="1"/>
    <xf numFmtId="1" fontId="6" fillId="0" borderId="0" xfId="0" applyNumberFormat="1" applyFont="1" applyFill="1" applyAlignment="1">
      <alignment horizontal="center" vertical="center"/>
    </xf>
    <xf numFmtId="166" fontId="6" fillId="0" borderId="0" xfId="0" applyNumberFormat="1" applyFont="1" applyFill="1"/>
    <xf numFmtId="0" fontId="9" fillId="0" borderId="0" xfId="0" applyFont="1" applyFill="1" applyBorder="1" applyAlignment="1">
      <alignment horizontal="center" vertical="center"/>
    </xf>
    <xf numFmtId="0" fontId="9" fillId="0" borderId="0" xfId="0" applyFont="1" applyFill="1" applyBorder="1"/>
    <xf numFmtId="0" fontId="9" fillId="0" borderId="0" xfId="0" applyFont="1" applyFill="1" applyBorder="1" applyAlignment="1">
      <alignment horizontal="center"/>
    </xf>
    <xf numFmtId="1" fontId="9" fillId="0" borderId="0" xfId="0" applyNumberFormat="1" applyFont="1" applyFill="1" applyBorder="1" applyAlignment="1">
      <alignment horizontal="center" vertical="center"/>
    </xf>
    <xf numFmtId="0" fontId="9" fillId="0" borderId="0" xfId="0" applyFont="1" applyFill="1" applyAlignment="1">
      <alignment horizontal="center" vertical="center"/>
    </xf>
    <xf numFmtId="0" fontId="6" fillId="0" borderId="0" xfId="0" applyFont="1"/>
    <xf numFmtId="0" fontId="6" fillId="0" borderId="0" xfId="0" applyFont="1" applyAlignment="1">
      <alignment horizontal="center"/>
    </xf>
    <xf numFmtId="0" fontId="6" fillId="2" borderId="0" xfId="0" applyFont="1" applyFill="1"/>
    <xf numFmtId="0" fontId="6" fillId="4" borderId="0" xfId="0" applyFont="1" applyFill="1" applyAlignment="1">
      <alignment horizontal="center"/>
    </xf>
    <xf numFmtId="0" fontId="11" fillId="2" borderId="0" xfId="0" applyFont="1" applyFill="1"/>
    <xf numFmtId="0" fontId="12" fillId="2" borderId="0" xfId="0" applyFont="1" applyFill="1" applyBorder="1" applyAlignment="1">
      <alignment horizontal="center" vertical="center" wrapText="1"/>
    </xf>
    <xf numFmtId="0" fontId="12" fillId="2" borderId="0" xfId="4" applyFont="1" applyFill="1" applyBorder="1" applyAlignment="1">
      <alignment horizontal="center" vertical="center" wrapText="1"/>
    </xf>
    <xf numFmtId="0" fontId="14" fillId="2" borderId="5" xfId="0" applyFont="1" applyFill="1" applyBorder="1" applyAlignment="1">
      <alignment horizontal="center"/>
    </xf>
    <xf numFmtId="0" fontId="14" fillId="2" borderId="0" xfId="0" applyFont="1" applyFill="1" applyAlignment="1">
      <alignment horizontal="left"/>
    </xf>
    <xf numFmtId="0" fontId="15" fillId="2" borderId="5" xfId="0" applyFont="1" applyFill="1" applyBorder="1" applyAlignment="1">
      <alignment horizontal="center"/>
    </xf>
    <xf numFmtId="0" fontId="15" fillId="2" borderId="5" xfId="0" applyFont="1" applyFill="1" applyBorder="1" applyAlignment="1"/>
    <xf numFmtId="0" fontId="14" fillId="2" borderId="0" xfId="0" applyFont="1" applyFill="1" applyAlignment="1"/>
    <xf numFmtId="0" fontId="0" fillId="2" borderId="0" xfId="0" applyFill="1" applyAlignment="1">
      <alignment horizontal="center"/>
    </xf>
    <xf numFmtId="0" fontId="6" fillId="0" borderId="0" xfId="0" applyFont="1" applyBorder="1"/>
    <xf numFmtId="0" fontId="11" fillId="2" borderId="0" xfId="0" applyFont="1" applyFill="1" applyBorder="1"/>
    <xf numFmtId="0" fontId="0" fillId="2" borderId="0" xfId="0" applyFill="1" applyBorder="1"/>
    <xf numFmtId="0" fontId="15" fillId="2" borderId="0" xfId="0" applyFont="1" applyFill="1" applyBorder="1" applyAlignment="1">
      <alignment horizontal="center"/>
    </xf>
    <xf numFmtId="0" fontId="15" fillId="2" borderId="0" xfId="0" applyFont="1" applyFill="1" applyBorder="1" applyAlignment="1"/>
    <xf numFmtId="0" fontId="14" fillId="2" borderId="0" xfId="0" applyFont="1" applyFill="1" applyBorder="1" applyAlignment="1"/>
    <xf numFmtId="0" fontId="12" fillId="2" borderId="0" xfId="0" applyFont="1" applyFill="1" applyBorder="1" applyAlignment="1">
      <alignment horizontal="center" vertical="center"/>
    </xf>
    <xf numFmtId="0" fontId="0" fillId="2" borderId="0" xfId="0" applyFill="1" applyBorder="1" applyAlignment="1">
      <alignment horizontal="center"/>
    </xf>
    <xf numFmtId="1" fontId="10" fillId="2" borderId="0" xfId="0" applyNumberFormat="1" applyFont="1" applyFill="1" applyAlignment="1">
      <alignment horizontal="center" vertical="center"/>
    </xf>
    <xf numFmtId="0" fontId="6" fillId="28" borderId="0" xfId="0" applyFont="1" applyFill="1"/>
    <xf numFmtId="0" fontId="6" fillId="27" borderId="0" xfId="0" applyFont="1" applyFill="1"/>
    <xf numFmtId="0" fontId="6" fillId="27" borderId="0" xfId="0" applyFont="1" applyFill="1" applyAlignment="1">
      <alignment horizontal="center"/>
    </xf>
    <xf numFmtId="4" fontId="2" fillId="27" borderId="1" xfId="0" applyNumberFormat="1" applyFont="1" applyFill="1" applyBorder="1" applyAlignment="1">
      <alignment vertical="center" wrapText="1"/>
    </xf>
    <xf numFmtId="0" fontId="4" fillId="0" borderId="0" xfId="0" applyFont="1" applyFill="1" applyAlignment="1">
      <alignment horizontal="center"/>
    </xf>
    <xf numFmtId="0" fontId="39" fillId="0" borderId="0" xfId="0" applyFont="1" applyFill="1" applyAlignment="1">
      <alignment horizontal="center" vertical="center"/>
    </xf>
    <xf numFmtId="0" fontId="6"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38" fillId="2" borderId="1" xfId="0" applyFont="1" applyFill="1" applyBorder="1" applyAlignment="1">
      <alignment horizontal="center" vertical="center" wrapText="1"/>
    </xf>
    <xf numFmtId="0" fontId="38" fillId="2" borderId="6" xfId="0" applyFont="1" applyFill="1" applyBorder="1" applyAlignment="1">
      <alignment horizontal="center" vertical="center" wrapText="1"/>
    </xf>
    <xf numFmtId="164" fontId="38" fillId="2" borderId="1" xfId="0" applyNumberFormat="1" applyFont="1" applyFill="1" applyBorder="1" applyAlignment="1">
      <alignment horizontal="center" vertical="center" wrapText="1"/>
    </xf>
    <xf numFmtId="0" fontId="38" fillId="2" borderId="6" xfId="0" applyFont="1" applyFill="1" applyBorder="1" applyAlignment="1">
      <alignment horizontal="center" vertical="center"/>
    </xf>
    <xf numFmtId="0" fontId="38"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165" fontId="10" fillId="2" borderId="1" xfId="0" applyNumberFormat="1" applyFont="1" applyFill="1" applyBorder="1" applyAlignment="1">
      <alignment horizontal="center" vertical="center" wrapText="1"/>
    </xf>
    <xf numFmtId="0" fontId="38" fillId="2" borderId="0" xfId="0" applyFont="1" applyFill="1"/>
    <xf numFmtId="0" fontId="10" fillId="2" borderId="1" xfId="0" applyNumberFormat="1" applyFont="1" applyFill="1" applyBorder="1" applyAlignment="1">
      <alignment horizontal="center" vertical="center" wrapText="1"/>
    </xf>
    <xf numFmtId="0" fontId="38" fillId="2" borderId="6" xfId="0" applyFont="1" applyFill="1" applyBorder="1" applyAlignment="1">
      <alignment vertical="center" wrapText="1"/>
    </xf>
    <xf numFmtId="0" fontId="38" fillId="2" borderId="0" xfId="0" applyFont="1" applyFill="1" applyAlignment="1">
      <alignment horizontal="center"/>
    </xf>
    <xf numFmtId="0" fontId="38" fillId="2" borderId="1" xfId="0" applyFont="1" applyFill="1" applyBorder="1" applyAlignment="1">
      <alignment horizontal="center"/>
    </xf>
    <xf numFmtId="0" fontId="38" fillId="2" borderId="0" xfId="0" applyFont="1" applyFill="1" applyAlignment="1">
      <alignment horizontal="center" vertical="center"/>
    </xf>
    <xf numFmtId="0" fontId="14" fillId="3"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14" fontId="38" fillId="2" borderId="1" xfId="0" applyNumberFormat="1" applyFont="1" applyFill="1" applyBorder="1" applyAlignment="1">
      <alignment horizontal="left" vertical="center" wrapText="1"/>
    </xf>
    <xf numFmtId="0" fontId="38" fillId="2" borderId="1" xfId="0" applyFont="1" applyFill="1" applyBorder="1" applyAlignment="1">
      <alignment horizontal="left" vertical="center" wrapText="1"/>
    </xf>
    <xf numFmtId="3" fontId="38" fillId="2" borderId="1" xfId="0" applyNumberFormat="1"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3" fontId="38"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14" fontId="38" fillId="2" borderId="1" xfId="0" applyNumberFormat="1" applyFont="1" applyFill="1" applyBorder="1" applyAlignment="1">
      <alignment horizontal="center" vertical="center" wrapText="1"/>
    </xf>
    <xf numFmtId="0" fontId="15" fillId="2" borderId="6" xfId="0" applyFont="1" applyFill="1" applyBorder="1" applyAlignment="1">
      <alignment vertical="center" wrapText="1"/>
    </xf>
    <xf numFmtId="0" fontId="38" fillId="2" borderId="8" xfId="0" applyFont="1" applyFill="1" applyBorder="1" applyAlignment="1">
      <alignment horizontal="center" vertical="center"/>
    </xf>
    <xf numFmtId="0" fontId="1" fillId="2" borderId="0" xfId="0" applyFont="1" applyFill="1" applyAlignment="1">
      <alignment horizontal="center" vertical="center"/>
    </xf>
    <xf numFmtId="0" fontId="38" fillId="2" borderId="1"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14" fontId="38" fillId="2" borderId="6" xfId="0" applyNumberFormat="1" applyFont="1" applyFill="1" applyBorder="1" applyAlignment="1">
      <alignment horizontal="center" vertical="center" wrapText="1"/>
    </xf>
    <xf numFmtId="0" fontId="38" fillId="2" borderId="8" xfId="0" applyFont="1" applyFill="1" applyBorder="1" applyAlignment="1">
      <alignment horizontal="left" vertical="center" wrapText="1"/>
    </xf>
    <xf numFmtId="0" fontId="10" fillId="2" borderId="8" xfId="0" applyFont="1" applyFill="1" applyBorder="1" applyAlignment="1">
      <alignment horizontal="left" vertical="center" wrapText="1"/>
    </xf>
    <xf numFmtId="3" fontId="43"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38" fillId="2" borderId="1" xfId="0" applyNumberFormat="1" applyFont="1" applyFill="1" applyBorder="1" applyAlignment="1">
      <alignment horizontal="center" vertical="center"/>
    </xf>
    <xf numFmtId="0" fontId="38" fillId="2" borderId="1" xfId="0" applyNumberFormat="1" applyFont="1" applyFill="1" applyBorder="1" applyAlignment="1">
      <alignment horizontal="center" wrapText="1"/>
    </xf>
    <xf numFmtId="0" fontId="38" fillId="2" borderId="8" xfId="0" applyFont="1" applyFill="1" applyBorder="1" applyAlignment="1">
      <alignment horizontal="center" vertical="center" wrapText="1"/>
    </xf>
    <xf numFmtId="3" fontId="10" fillId="2" borderId="1" xfId="5"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1" xfId="0" quotePrefix="1" applyFont="1" applyFill="1" applyBorder="1" applyAlignment="1">
      <alignment horizontal="center" vertical="center" wrapText="1"/>
    </xf>
    <xf numFmtId="0" fontId="38" fillId="29" borderId="1" xfId="1" applyFont="1" applyFill="1" applyBorder="1" applyAlignment="1">
      <alignment horizontal="left" vertical="center" wrapText="1"/>
    </xf>
    <xf numFmtId="0" fontId="38" fillId="29" borderId="1" xfId="1" applyFont="1" applyFill="1" applyBorder="1" applyAlignment="1">
      <alignment horizontal="center" vertical="center" wrapText="1"/>
    </xf>
    <xf numFmtId="1" fontId="38" fillId="29" borderId="1" xfId="1" applyNumberFormat="1" applyFont="1" applyFill="1" applyBorder="1" applyAlignment="1">
      <alignment horizontal="center" vertical="center"/>
    </xf>
    <xf numFmtId="0" fontId="38" fillId="2" borderId="1" xfId="0" applyFont="1" applyFill="1" applyBorder="1"/>
    <xf numFmtId="1" fontId="38" fillId="29" borderId="1" xfId="1" applyNumberFormat="1" applyFont="1" applyFill="1" applyBorder="1" applyAlignment="1">
      <alignment horizontal="center" vertical="center" wrapText="1"/>
    </xf>
    <xf numFmtId="0" fontId="10" fillId="2" borderId="1" xfId="1" applyFont="1" applyFill="1" applyBorder="1" applyAlignment="1">
      <alignment horizontal="left" vertical="center" wrapText="1"/>
    </xf>
    <xf numFmtId="1" fontId="10" fillId="2" borderId="1" xfId="1" applyNumberFormat="1" applyFont="1" applyFill="1" applyBorder="1" applyAlignment="1">
      <alignment horizontal="center" vertical="center"/>
    </xf>
    <xf numFmtId="1"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38" fillId="2" borderId="1" xfId="0" applyFont="1" applyFill="1" applyBorder="1" applyAlignment="1">
      <alignment horizontal="center" vertical="center" wrapText="1"/>
    </xf>
    <xf numFmtId="3" fontId="38" fillId="2" borderId="1" xfId="0" applyNumberFormat="1" applyFont="1" applyFill="1" applyBorder="1" applyAlignment="1">
      <alignment horizontal="left" vertical="center" wrapText="1"/>
    </xf>
    <xf numFmtId="0" fontId="15"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3" fillId="2" borderId="1" xfId="0" applyFont="1" applyFill="1" applyBorder="1" applyAlignment="1">
      <alignment horizontal="left" vertical="center" wrapText="1"/>
    </xf>
    <xf numFmtId="0" fontId="38" fillId="2" borderId="6" xfId="0" applyFont="1" applyFill="1" applyBorder="1" applyAlignment="1">
      <alignment horizontal="left" vertical="center" wrapText="1"/>
    </xf>
    <xf numFmtId="0" fontId="10" fillId="2" borderId="6" xfId="0" applyFont="1" applyFill="1" applyBorder="1" applyAlignment="1">
      <alignment horizontal="center" vertical="center" wrapText="1"/>
    </xf>
    <xf numFmtId="4" fontId="38" fillId="2" borderId="1" xfId="0" applyNumberFormat="1" applyFont="1" applyFill="1" applyBorder="1" applyAlignment="1">
      <alignment horizontal="left" vertical="center" wrapText="1"/>
    </xf>
    <xf numFmtId="0" fontId="38" fillId="2" borderId="1" xfId="0" applyNumberFormat="1" applyFont="1" applyFill="1" applyBorder="1" applyAlignment="1">
      <alignment horizontal="left" vertical="center" wrapText="1"/>
    </xf>
    <xf numFmtId="0" fontId="15" fillId="2" borderId="1" xfId="0" applyFont="1" applyFill="1" applyBorder="1" applyAlignment="1">
      <alignment vertical="center" wrapText="1"/>
    </xf>
    <xf numFmtId="0" fontId="10" fillId="2" borderId="1" xfId="0" applyFont="1" applyFill="1" applyBorder="1" applyAlignment="1">
      <alignment horizontal="left" vertical="center" wrapText="1" shrinkToFit="1"/>
    </xf>
    <xf numFmtId="0" fontId="15" fillId="2" borderId="1" xfId="0" applyFont="1" applyFill="1" applyBorder="1" applyAlignment="1">
      <alignment horizontal="left" vertical="center" wrapText="1" shrinkToFit="1"/>
    </xf>
    <xf numFmtId="0" fontId="38" fillId="2" borderId="1" xfId="0" applyFont="1" applyFill="1" applyBorder="1" applyAlignment="1">
      <alignment horizontal="left" vertical="center"/>
    </xf>
    <xf numFmtId="0" fontId="38" fillId="2" borderId="3" xfId="0" applyFont="1" applyFill="1" applyBorder="1" applyAlignment="1">
      <alignment horizontal="center" vertical="center"/>
    </xf>
    <xf numFmtId="0" fontId="38" fillId="2" borderId="6" xfId="0" quotePrefix="1" applyFont="1" applyFill="1" applyBorder="1" applyAlignment="1">
      <alignment horizontal="center" vertical="center" wrapText="1"/>
    </xf>
    <xf numFmtId="0" fontId="38" fillId="2" borderId="1" xfId="0" quotePrefix="1" applyFont="1" applyFill="1" applyBorder="1" applyAlignment="1">
      <alignment horizontal="left" vertical="center" wrapText="1"/>
    </xf>
    <xf numFmtId="0" fontId="38" fillId="2" borderId="3" xfId="0" applyFont="1" applyFill="1" applyBorder="1" applyAlignment="1">
      <alignment horizontal="center" vertical="center" wrapText="1"/>
    </xf>
    <xf numFmtId="1" fontId="38" fillId="2" borderId="3" xfId="0" applyNumberFormat="1" applyFont="1" applyFill="1" applyBorder="1" applyAlignment="1">
      <alignment horizontal="center" vertical="center" wrapText="1"/>
    </xf>
    <xf numFmtId="0" fontId="38" fillId="2" borderId="6" xfId="0" quotePrefix="1" applyFont="1" applyFill="1" applyBorder="1" applyAlignment="1">
      <alignment horizontal="left" vertical="center" wrapText="1"/>
    </xf>
    <xf numFmtId="0" fontId="38" fillId="2" borderId="20" xfId="0" applyFont="1" applyFill="1" applyBorder="1" applyAlignment="1">
      <alignment horizontal="center" vertical="center"/>
    </xf>
    <xf numFmtId="3" fontId="38" fillId="2" borderId="6" xfId="0" applyNumberFormat="1" applyFont="1" applyFill="1" applyBorder="1" applyAlignment="1">
      <alignment horizontal="center" vertical="center" wrapText="1"/>
    </xf>
    <xf numFmtId="0" fontId="38" fillId="2" borderId="1" xfId="0" quotePrefix="1" applyFont="1" applyFill="1" applyBorder="1" applyAlignment="1">
      <alignment horizontal="center" vertical="center" wrapText="1"/>
    </xf>
    <xf numFmtId="4" fontId="38" fillId="0" borderId="1" xfId="0" applyNumberFormat="1" applyFont="1" applyFill="1" applyBorder="1" applyAlignment="1">
      <alignment horizontal="left" vertical="center" wrapText="1"/>
    </xf>
    <xf numFmtId="4" fontId="38" fillId="0" borderId="1" xfId="0" applyNumberFormat="1" applyFont="1" applyFill="1" applyBorder="1" applyAlignment="1">
      <alignment horizontal="center" vertical="center" wrapText="1"/>
    </xf>
    <xf numFmtId="0" fontId="15" fillId="0" borderId="6" xfId="0" applyFont="1" applyBorder="1" applyAlignment="1">
      <alignment horizontal="center" vertical="center" wrapText="1"/>
    </xf>
    <xf numFmtId="0" fontId="38" fillId="2" borderId="1" xfId="0" applyNumberFormat="1" applyFont="1" applyFill="1" applyBorder="1" applyAlignment="1">
      <alignment vertical="center" wrapText="1"/>
    </xf>
    <xf numFmtId="3" fontId="41" fillId="0" borderId="1" xfId="0" applyNumberFormat="1" applyFont="1" applyFill="1" applyBorder="1" applyAlignment="1">
      <alignment horizontal="center"/>
    </xf>
    <xf numFmtId="0" fontId="41" fillId="0" borderId="1" xfId="0" applyFont="1" applyFill="1" applyBorder="1" applyAlignment="1">
      <alignment horizontal="center"/>
    </xf>
    <xf numFmtId="0" fontId="42" fillId="3" borderId="8" xfId="0" applyFont="1" applyFill="1" applyBorder="1" applyAlignment="1">
      <alignment horizontal="center" vertical="center" wrapText="1"/>
    </xf>
    <xf numFmtId="167" fontId="38"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3" fontId="38" fillId="0" borderId="1" xfId="0" applyNumberFormat="1" applyFont="1" applyFill="1" applyBorder="1" applyAlignment="1">
      <alignment horizontal="center" vertical="center" wrapText="1"/>
    </xf>
    <xf numFmtId="167" fontId="10" fillId="2" borderId="1" xfId="0" applyNumberFormat="1" applyFont="1" applyFill="1" applyBorder="1" applyAlignment="1">
      <alignment horizontal="center" vertical="center" wrapText="1"/>
    </xf>
    <xf numFmtId="3" fontId="38" fillId="0" borderId="1" xfId="0" applyNumberFormat="1" applyFont="1" applyFill="1" applyBorder="1" applyAlignment="1">
      <alignment horizontal="center" vertical="center"/>
    </xf>
    <xf numFmtId="3" fontId="41" fillId="0" borderId="1" xfId="0" applyNumberFormat="1"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xf numFmtId="3" fontId="44" fillId="0" borderId="1" xfId="0" applyNumberFormat="1" applyFont="1" applyFill="1" applyBorder="1" applyAlignment="1">
      <alignment horizontal="center" vertical="center" wrapText="1"/>
    </xf>
    <xf numFmtId="3" fontId="40" fillId="0" borderId="1" xfId="0" applyNumberFormat="1" applyFont="1" applyFill="1" applyBorder="1" applyAlignment="1">
      <alignment horizontal="center"/>
    </xf>
    <xf numFmtId="0" fontId="41" fillId="0" borderId="3" xfId="0" applyFont="1" applyFill="1" applyBorder="1" applyAlignment="1">
      <alignment horizontal="center"/>
    </xf>
    <xf numFmtId="0" fontId="41" fillId="0" borderId="4" xfId="0" applyFont="1" applyFill="1" applyBorder="1" applyAlignment="1">
      <alignment horizontal="center"/>
    </xf>
    <xf numFmtId="0" fontId="41" fillId="0" borderId="2" xfId="0" applyFont="1" applyFill="1" applyBorder="1" applyAlignment="1">
      <alignment horizontal="center"/>
    </xf>
    <xf numFmtId="3" fontId="41" fillId="0" borderId="8" xfId="0" applyNumberFormat="1" applyFont="1" applyFill="1" applyBorder="1" applyAlignment="1">
      <alignment horizontal="center"/>
    </xf>
    <xf numFmtId="0" fontId="41" fillId="0" borderId="19" xfId="0" applyFont="1" applyFill="1" applyBorder="1" applyAlignment="1">
      <alignment horizontal="center"/>
    </xf>
    <xf numFmtId="0" fontId="41" fillId="0" borderId="5" xfId="0" applyFont="1" applyFill="1" applyBorder="1" applyAlignment="1">
      <alignment horizontal="center"/>
    </xf>
    <xf numFmtId="0" fontId="41" fillId="0" borderId="18" xfId="0" applyFont="1" applyFill="1" applyBorder="1" applyAlignment="1">
      <alignment horizontal="center"/>
    </xf>
    <xf numFmtId="3" fontId="41" fillId="0" borderId="4" xfId="0" applyNumberFormat="1" applyFont="1" applyFill="1" applyBorder="1" applyAlignment="1">
      <alignment horizontal="center"/>
    </xf>
    <xf numFmtId="4" fontId="2" fillId="27" borderId="2" xfId="0" applyNumberFormat="1" applyFont="1" applyFill="1" applyBorder="1" applyAlignment="1">
      <alignment vertical="center" wrapText="1"/>
    </xf>
    <xf numFmtId="165" fontId="6" fillId="0" borderId="0" xfId="0" applyNumberFormat="1" applyFont="1" applyFill="1" applyAlignment="1">
      <alignment horizontal="center" vertical="center" wrapText="1"/>
    </xf>
    <xf numFmtId="165" fontId="4" fillId="0" borderId="0" xfId="0" applyNumberFormat="1" applyFont="1" applyFill="1" applyAlignment="1">
      <alignment horizontal="center" vertical="center" wrapText="1"/>
    </xf>
    <xf numFmtId="165" fontId="4" fillId="0" borderId="0"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4" fillId="0" borderId="0" xfId="3" applyNumberFormat="1" applyFont="1" applyFill="1" applyBorder="1" applyAlignment="1">
      <alignment horizontal="center" vertical="center" wrapText="1"/>
    </xf>
    <xf numFmtId="165" fontId="3" fillId="0" borderId="0" xfId="3" applyNumberFormat="1" applyFont="1" applyFill="1" applyAlignment="1">
      <alignment horizontal="center" vertical="center" wrapText="1"/>
    </xf>
    <xf numFmtId="165" fontId="6" fillId="0" borderId="1" xfId="0" applyNumberFormat="1" applyFont="1" applyFill="1" applyBorder="1" applyAlignment="1">
      <alignment horizontal="center" vertical="center" wrapText="1"/>
    </xf>
    <xf numFmtId="4" fontId="2" fillId="0" borderId="0" xfId="0" applyNumberFormat="1" applyFont="1" applyFill="1" applyAlignment="1">
      <alignment horizontal="center"/>
    </xf>
    <xf numFmtId="0" fontId="38" fillId="2" borderId="1" xfId="0" applyFont="1" applyFill="1" applyBorder="1" applyAlignment="1">
      <alignment horizontal="center" vertical="center" wrapText="1"/>
    </xf>
    <xf numFmtId="167" fontId="41"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38" fillId="2" borderId="1" xfId="1" applyNumberFormat="1" applyFont="1" applyFill="1" applyBorder="1" applyAlignment="1">
      <alignment horizontal="center" vertical="center"/>
    </xf>
    <xf numFmtId="3" fontId="38" fillId="29" borderId="1" xfId="1" applyNumberFormat="1" applyFont="1" applyFill="1" applyBorder="1" applyAlignment="1">
      <alignment horizontal="center" vertical="center" wrapText="1"/>
    </xf>
    <xf numFmtId="3" fontId="6" fillId="0" borderId="0" xfId="0" applyNumberFormat="1" applyFont="1" applyBorder="1"/>
    <xf numFmtId="0" fontId="38" fillId="0" borderId="1" xfId="0" applyNumberFormat="1" applyFont="1" applyFill="1" applyBorder="1" applyAlignment="1">
      <alignment horizontal="center" vertical="center" wrapText="1"/>
    </xf>
    <xf numFmtId="3" fontId="38" fillId="2" borderId="1" xfId="0"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165" fontId="6" fillId="0" borderId="1" xfId="0" applyNumberFormat="1" applyFont="1" applyFill="1" applyBorder="1" applyAlignment="1">
      <alignment horizontal="center" vertical="center" wrapText="1"/>
    </xf>
    <xf numFmtId="0" fontId="45" fillId="0" borderId="0" xfId="0" applyFont="1" applyFill="1" applyAlignment="1">
      <alignment horizontal="center"/>
    </xf>
    <xf numFmtId="0" fontId="45" fillId="27" borderId="0" xfId="0" applyFont="1" applyFill="1" applyAlignment="1">
      <alignment horizontal="center"/>
    </xf>
    <xf numFmtId="0" fontId="45" fillId="0" borderId="0" xfId="0" applyFont="1" applyAlignment="1">
      <alignment horizontal="center"/>
    </xf>
    <xf numFmtId="0" fontId="45" fillId="2" borderId="0" xfId="0" applyFont="1" applyFill="1" applyAlignment="1">
      <alignment horizontal="center"/>
    </xf>
    <xf numFmtId="4" fontId="45" fillId="27" borderId="1" xfId="0" applyNumberFormat="1" applyFont="1" applyFill="1" applyBorder="1" applyAlignment="1">
      <alignment horizontal="center" vertical="center" wrapText="1"/>
    </xf>
    <xf numFmtId="0" fontId="11" fillId="2" borderId="0" xfId="0" applyFont="1" applyFill="1" applyAlignment="1"/>
    <xf numFmtId="0" fontId="0" fillId="2" borderId="0" xfId="0" applyFill="1" applyAlignment="1"/>
    <xf numFmtId="165" fontId="6" fillId="0" borderId="1" xfId="0" applyNumberFormat="1" applyFont="1" applyFill="1" applyBorder="1" applyAlignment="1">
      <alignment horizontal="center" vertical="center" wrapText="1"/>
    </xf>
    <xf numFmtId="0" fontId="38" fillId="2" borderId="1" xfId="0" applyFont="1" applyFill="1" applyBorder="1" applyAlignment="1">
      <alignment horizontal="center" vertical="center"/>
    </xf>
    <xf numFmtId="14" fontId="38"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0" fontId="15" fillId="0" borderId="1" xfId="0" applyFont="1" applyBorder="1" applyAlignment="1">
      <alignment horizontal="center" vertical="center" wrapText="1"/>
    </xf>
    <xf numFmtId="3" fontId="41" fillId="0"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165"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1" fontId="6" fillId="2" borderId="1" xfId="74" applyNumberFormat="1" applyFont="1" applyFill="1" applyBorder="1" applyAlignment="1">
      <alignment horizontal="center" vertical="center" wrapText="1"/>
    </xf>
    <xf numFmtId="3" fontId="38" fillId="0" borderId="1" xfId="0" applyNumberFormat="1" applyFont="1" applyFill="1" applyBorder="1" applyAlignment="1">
      <alignment horizontal="left" vertical="center" wrapText="1"/>
    </xf>
    <xf numFmtId="168" fontId="10" fillId="2" borderId="0" xfId="74" applyNumberFormat="1" applyFont="1" applyFill="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3" fontId="9" fillId="0" borderId="1" xfId="5" applyNumberFormat="1" applyFont="1" applyFill="1" applyBorder="1" applyAlignment="1">
      <alignment horizontal="center" vertical="center" wrapText="1"/>
    </xf>
    <xf numFmtId="3" fontId="6" fillId="0" borderId="1" xfId="5"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3" fontId="6" fillId="2" borderId="1" xfId="5" applyNumberFormat="1" applyFont="1" applyFill="1" applyBorder="1" applyAlignment="1">
      <alignment horizontal="center" vertical="center" wrapText="1"/>
    </xf>
    <xf numFmtId="3" fontId="9" fillId="2" borderId="1" xfId="5" applyNumberFormat="1" applyFont="1" applyFill="1" applyBorder="1" applyAlignment="1">
      <alignment horizontal="center" vertical="center" wrapText="1"/>
    </xf>
    <xf numFmtId="0" fontId="46" fillId="0" borderId="0" xfId="0" applyFont="1" applyAlignment="1">
      <alignment horizontal="right"/>
    </xf>
    <xf numFmtId="4" fontId="41" fillId="0" borderId="0" xfId="0" applyNumberFormat="1" applyFont="1" applyFill="1" applyBorder="1" applyAlignment="1">
      <alignment horizontal="left" vertical="center" wrapText="1"/>
    </xf>
    <xf numFmtId="165" fontId="2" fillId="0" borderId="0" xfId="0" applyNumberFormat="1" applyFont="1" applyFill="1" applyBorder="1" applyAlignment="1">
      <alignment horizontal="center" vertical="center" wrapText="1"/>
    </xf>
    <xf numFmtId="0" fontId="48" fillId="0" borderId="0" xfId="0" applyFont="1" applyFill="1" applyAlignment="1">
      <alignment horizontal="center" vertical="center"/>
    </xf>
    <xf numFmtId="0" fontId="45" fillId="27" borderId="21" xfId="0" applyFont="1" applyFill="1" applyBorder="1" applyAlignment="1">
      <alignment horizontal="center"/>
    </xf>
    <xf numFmtId="0" fontId="45" fillId="0" borderId="21" xfId="0" applyFont="1" applyBorder="1" applyAlignment="1">
      <alignment horizontal="center"/>
    </xf>
    <xf numFmtId="165" fontId="6" fillId="0" borderId="1"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4" fontId="41" fillId="0" borderId="1" xfId="0" applyNumberFormat="1" applyFont="1" applyFill="1" applyBorder="1" applyAlignment="1">
      <alignment horizontal="left" vertical="center" wrapText="1"/>
    </xf>
    <xf numFmtId="0" fontId="41" fillId="30" borderId="3" xfId="0" applyFont="1" applyFill="1" applyBorder="1" applyAlignment="1">
      <alignment horizontal="center" vertical="center"/>
    </xf>
    <xf numFmtId="0" fontId="41" fillId="30" borderId="4" xfId="0" applyFont="1" applyFill="1" applyBorder="1" applyAlignment="1">
      <alignment horizontal="center" vertical="center"/>
    </xf>
    <xf numFmtId="0" fontId="41" fillId="30" borderId="2" xfId="0" applyFont="1" applyFill="1" applyBorder="1" applyAlignment="1">
      <alignment horizontal="center" vertical="center"/>
    </xf>
    <xf numFmtId="4" fontId="41" fillId="30" borderId="3" xfId="0" applyNumberFormat="1" applyFont="1" applyFill="1" applyBorder="1" applyAlignment="1">
      <alignment horizontal="center" vertical="center" wrapText="1"/>
    </xf>
    <xf numFmtId="4" fontId="41" fillId="30" borderId="4" xfId="0" applyNumberFormat="1" applyFont="1" applyFill="1" applyBorder="1" applyAlignment="1">
      <alignment horizontal="center" vertical="center" wrapText="1"/>
    </xf>
    <xf numFmtId="4" fontId="41" fillId="30" borderId="2" xfId="0" applyNumberFormat="1" applyFont="1" applyFill="1" applyBorder="1" applyAlignment="1">
      <alignment horizontal="center" vertical="center" wrapText="1"/>
    </xf>
    <xf numFmtId="0" fontId="40" fillId="30" borderId="3" xfId="0" applyFont="1" applyFill="1" applyBorder="1" applyAlignment="1">
      <alignment horizontal="center"/>
    </xf>
    <xf numFmtId="0" fontId="40" fillId="30" borderId="4" xfId="0" applyFont="1" applyFill="1" applyBorder="1" applyAlignment="1">
      <alignment horizontal="center"/>
    </xf>
    <xf numFmtId="0" fontId="40" fillId="30" borderId="2" xfId="0" applyFont="1" applyFill="1" applyBorder="1" applyAlignment="1">
      <alignment horizontal="center"/>
    </xf>
    <xf numFmtId="0" fontId="10" fillId="2" borderId="1" xfId="0" applyFont="1" applyFill="1" applyBorder="1" applyAlignment="1">
      <alignment horizontal="center" vertical="center" wrapText="1"/>
    </xf>
    <xf numFmtId="0" fontId="40" fillId="0" borderId="3" xfId="0" applyFont="1" applyFill="1" applyBorder="1" applyAlignment="1">
      <alignment horizontal="center"/>
    </xf>
    <xf numFmtId="0" fontId="40" fillId="0" borderId="4" xfId="0" applyFont="1" applyFill="1" applyBorder="1" applyAlignment="1">
      <alignment horizontal="center"/>
    </xf>
    <xf numFmtId="0" fontId="40" fillId="0" borderId="2" xfId="0" applyFont="1" applyFill="1" applyBorder="1" applyAlignment="1">
      <alignment horizontal="center"/>
    </xf>
    <xf numFmtId="0" fontId="41" fillId="0" borderId="3" xfId="0" applyFont="1" applyFill="1" applyBorder="1" applyAlignment="1">
      <alignment horizontal="center"/>
    </xf>
    <xf numFmtId="0" fontId="41" fillId="0" borderId="4" xfId="0" applyFont="1" applyFill="1" applyBorder="1" applyAlignment="1">
      <alignment horizontal="center"/>
    </xf>
    <xf numFmtId="0" fontId="41" fillId="0" borderId="2" xfId="0" applyFont="1" applyFill="1" applyBorder="1" applyAlignment="1">
      <alignment horizontal="center"/>
    </xf>
    <xf numFmtId="0" fontId="41" fillId="0" borderId="1" xfId="0" applyFont="1" applyFill="1" applyBorder="1" applyAlignment="1">
      <alignment horizontal="center"/>
    </xf>
    <xf numFmtId="0" fontId="41" fillId="30" borderId="1" xfId="0" applyFont="1" applyFill="1" applyBorder="1" applyAlignment="1">
      <alignment horizontal="center" vertical="center"/>
    </xf>
    <xf numFmtId="0" fontId="41" fillId="30" borderId="1" xfId="0" applyFont="1" applyFill="1" applyBorder="1" applyAlignment="1">
      <alignment horizontal="center"/>
    </xf>
    <xf numFmtId="3" fontId="44" fillId="0" borderId="3" xfId="0" applyNumberFormat="1" applyFont="1" applyFill="1" applyBorder="1" applyAlignment="1">
      <alignment horizontal="center" vertical="center" wrapText="1"/>
    </xf>
    <xf numFmtId="3" fontId="44" fillId="0" borderId="4" xfId="0" applyNumberFormat="1" applyFont="1" applyFill="1" applyBorder="1" applyAlignment="1">
      <alignment horizontal="center" vertical="center" wrapText="1"/>
    </xf>
    <xf numFmtId="3" fontId="44" fillId="0" borderId="2" xfId="0" applyNumberFormat="1" applyFont="1" applyFill="1" applyBorder="1" applyAlignment="1">
      <alignment horizontal="center" vertical="center" wrapText="1"/>
    </xf>
    <xf numFmtId="4" fontId="40" fillId="0" borderId="3" xfId="0" applyNumberFormat="1" applyFont="1" applyFill="1" applyBorder="1" applyAlignment="1">
      <alignment horizontal="left" vertical="center" wrapText="1"/>
    </xf>
    <xf numFmtId="4" fontId="40" fillId="0" borderId="4" xfId="0" applyNumberFormat="1" applyFont="1" applyFill="1" applyBorder="1" applyAlignment="1">
      <alignment horizontal="left" vertical="center" wrapText="1"/>
    </xf>
    <xf numFmtId="4" fontId="40" fillId="0" borderId="2" xfId="0" applyNumberFormat="1" applyFont="1" applyFill="1" applyBorder="1" applyAlignment="1">
      <alignment horizontal="left" vertical="center" wrapText="1"/>
    </xf>
    <xf numFmtId="4" fontId="41" fillId="0" borderId="3" xfId="0" applyNumberFormat="1" applyFont="1" applyFill="1" applyBorder="1" applyAlignment="1">
      <alignment horizontal="left" vertical="center" wrapText="1"/>
    </xf>
    <xf numFmtId="4" fontId="41" fillId="0" borderId="4" xfId="0" applyNumberFormat="1" applyFont="1" applyFill="1" applyBorder="1" applyAlignment="1">
      <alignment horizontal="left" vertical="center" wrapText="1"/>
    </xf>
    <xf numFmtId="4" fontId="41" fillId="0" borderId="2" xfId="0" applyNumberFormat="1" applyFont="1" applyFill="1" applyBorder="1" applyAlignment="1">
      <alignment horizontal="left" vertical="center" wrapText="1"/>
    </xf>
    <xf numFmtId="0" fontId="38" fillId="2" borderId="6"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43" fillId="2" borderId="6" xfId="0" applyFont="1" applyFill="1" applyBorder="1" applyAlignment="1">
      <alignment horizontal="left" vertical="center" wrapText="1"/>
    </xf>
    <xf numFmtId="0" fontId="43" fillId="2" borderId="8" xfId="0" applyFont="1" applyFill="1" applyBorder="1" applyAlignment="1">
      <alignment horizontal="left" vertical="center" wrapText="1"/>
    </xf>
    <xf numFmtId="0" fontId="38" fillId="2" borderId="1" xfId="0" applyFont="1" applyFill="1" applyBorder="1" applyAlignment="1">
      <alignment horizontal="center" vertical="center"/>
    </xf>
    <xf numFmtId="14" fontId="38" fillId="2" borderId="1" xfId="0" applyNumberFormat="1" applyFont="1" applyFill="1" applyBorder="1" applyAlignment="1">
      <alignment horizontal="center" vertical="center" wrapText="1"/>
    </xf>
    <xf numFmtId="1" fontId="40" fillId="3"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30" borderId="3" xfId="0" applyFont="1" applyFill="1" applyBorder="1" applyAlignment="1">
      <alignment horizontal="center" vertical="center" wrapText="1"/>
    </xf>
    <xf numFmtId="0" fontId="14" fillId="30" borderId="4" xfId="0" applyFont="1" applyFill="1" applyBorder="1" applyAlignment="1">
      <alignment horizontal="center" vertical="center" wrapText="1"/>
    </xf>
    <xf numFmtId="0" fontId="14" fillId="30" borderId="2" xfId="0" applyFont="1" applyFill="1" applyBorder="1" applyAlignment="1">
      <alignment horizontal="center" vertical="center" wrapText="1"/>
    </xf>
    <xf numFmtId="0" fontId="40" fillId="30" borderId="3" xfId="0" applyFont="1" applyFill="1" applyBorder="1" applyAlignment="1">
      <alignment horizontal="center" vertical="center" wrapText="1"/>
    </xf>
    <xf numFmtId="0" fontId="40" fillId="30" borderId="4" xfId="0" applyFont="1" applyFill="1" applyBorder="1" applyAlignment="1">
      <alignment horizontal="center" vertical="center" wrapText="1"/>
    </xf>
    <xf numFmtId="0" fontId="40" fillId="30" borderId="2" xfId="0" applyFont="1" applyFill="1" applyBorder="1" applyAlignment="1">
      <alignment horizontal="center" vertical="center" wrapText="1"/>
    </xf>
    <xf numFmtId="3" fontId="44" fillId="30" borderId="3" xfId="0" applyNumberFormat="1" applyFont="1" applyFill="1" applyBorder="1" applyAlignment="1">
      <alignment horizontal="center" vertical="center"/>
    </xf>
    <xf numFmtId="3" fontId="44" fillId="30" borderId="4" xfId="0" applyNumberFormat="1" applyFont="1" applyFill="1" applyBorder="1" applyAlignment="1">
      <alignment horizontal="center" vertical="center"/>
    </xf>
    <xf numFmtId="3" fontId="44" fillId="30" borderId="2" xfId="0" applyNumberFormat="1" applyFont="1" applyFill="1" applyBorder="1" applyAlignment="1">
      <alignment horizontal="center" vertical="center"/>
    </xf>
    <xf numFmtId="0" fontId="44" fillId="30" borderId="3" xfId="0" applyFont="1" applyFill="1" applyBorder="1" applyAlignment="1">
      <alignment horizontal="center" vertical="center" wrapText="1"/>
    </xf>
    <xf numFmtId="0" fontId="44" fillId="30" borderId="4" xfId="0" applyFont="1" applyFill="1" applyBorder="1" applyAlignment="1">
      <alignment horizontal="center" vertical="center" wrapText="1"/>
    </xf>
    <xf numFmtId="0" fontId="44" fillId="30" borderId="2" xfId="0" applyFont="1" applyFill="1" applyBorder="1" applyAlignment="1">
      <alignment horizontal="center" vertical="center" wrapText="1"/>
    </xf>
    <xf numFmtId="3" fontId="44" fillId="0" borderId="3" xfId="0" applyNumberFormat="1" applyFont="1" applyFill="1" applyBorder="1" applyAlignment="1">
      <alignment horizontal="left" vertical="center" wrapText="1"/>
    </xf>
    <xf numFmtId="3" fontId="44" fillId="0" borderId="4" xfId="0" applyNumberFormat="1" applyFont="1" applyFill="1" applyBorder="1" applyAlignment="1">
      <alignment horizontal="left" vertical="center" wrapText="1"/>
    </xf>
    <xf numFmtId="3" fontId="44" fillId="0" borderId="2" xfId="0" applyNumberFormat="1" applyFont="1" applyFill="1" applyBorder="1" applyAlignment="1">
      <alignment horizontal="left" vertical="center" wrapText="1"/>
    </xf>
    <xf numFmtId="3" fontId="15"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3" fontId="15" fillId="2" borderId="8"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16" fillId="2" borderId="0" xfId="3" applyFont="1" applyFill="1" applyBorder="1" applyAlignment="1">
      <alignment horizontal="center"/>
    </xf>
    <xf numFmtId="0" fontId="17" fillId="2" borderId="0" xfId="3" applyFont="1" applyFill="1" applyAlignment="1">
      <alignment horizontal="center"/>
    </xf>
    <xf numFmtId="0" fontId="17" fillId="2" borderId="0" xfId="3" applyFont="1" applyFill="1" applyAlignment="1">
      <alignment horizontal="center" vertical="center"/>
    </xf>
    <xf numFmtId="14" fontId="38" fillId="2" borderId="6" xfId="0" applyNumberFormat="1" applyFont="1" applyFill="1" applyBorder="1" applyAlignment="1">
      <alignment horizontal="center" vertical="center" wrapText="1"/>
    </xf>
    <xf numFmtId="14" fontId="38" fillId="2" borderId="7"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3" fontId="38" fillId="2"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14" fillId="2" borderId="0" xfId="0" applyFont="1" applyFill="1" applyAlignment="1">
      <alignment horizontal="left" wrapText="1"/>
    </xf>
    <xf numFmtId="4" fontId="41" fillId="0" borderId="22" xfId="0" applyNumberFormat="1" applyFont="1" applyFill="1" applyBorder="1" applyAlignment="1">
      <alignment horizontal="center" vertical="center" wrapText="1"/>
    </xf>
    <xf numFmtId="3" fontId="41" fillId="0" borderId="22" xfId="0" applyNumberFormat="1" applyFont="1" applyFill="1" applyBorder="1" applyAlignment="1">
      <alignment horizontal="center" vertical="center"/>
    </xf>
    <xf numFmtId="0" fontId="41" fillId="0" borderId="22" xfId="0" applyFont="1" applyFill="1" applyBorder="1" applyAlignment="1">
      <alignment horizontal="center"/>
    </xf>
    <xf numFmtId="4" fontId="47" fillId="0" borderId="23" xfId="0" applyNumberFormat="1" applyFont="1" applyFill="1" applyBorder="1" applyAlignment="1">
      <alignment horizontal="left" vertical="center" wrapText="1"/>
    </xf>
    <xf numFmtId="169" fontId="47" fillId="0" borderId="23" xfId="0" applyNumberFormat="1" applyFont="1" applyFill="1" applyBorder="1" applyAlignment="1">
      <alignment horizontal="center" vertical="center"/>
    </xf>
    <xf numFmtId="0" fontId="47" fillId="0" borderId="23" xfId="0" applyFont="1" applyFill="1" applyBorder="1" applyAlignment="1">
      <alignment horizontal="center"/>
    </xf>
    <xf numFmtId="0" fontId="41" fillId="0" borderId="3"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2" xfId="0" applyFont="1" applyFill="1" applyBorder="1" applyAlignment="1">
      <alignment horizontal="center" vertical="center"/>
    </xf>
  </cellXfs>
  <cellStyles count="7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heck Cell" xfId="32"/>
    <cellStyle name="Explanatory Text" xfId="33"/>
    <cellStyle name="Good" xfId="34"/>
    <cellStyle name="Heading 1" xfId="35"/>
    <cellStyle name="Heading 2" xfId="36"/>
    <cellStyle name="Heading 3" xfId="37"/>
    <cellStyle name="Heading 4" xfId="38"/>
    <cellStyle name="Input" xfId="39"/>
    <cellStyle name="Linked Cell" xfId="40"/>
    <cellStyle name="Neutral" xfId="41"/>
    <cellStyle name="Normal_spare parts apr 11xls" xfId="42"/>
    <cellStyle name="Note" xfId="43"/>
    <cellStyle name="Output" xfId="44"/>
    <cellStyle name="Title" xfId="45"/>
    <cellStyle name="Total" xfId="46"/>
    <cellStyle name="Warning Text" xfId="47"/>
    <cellStyle name="Акцент1 2" xfId="48"/>
    <cellStyle name="Акцент2 2" xfId="49"/>
    <cellStyle name="Акцент3 2" xfId="50"/>
    <cellStyle name="Акцент4 2" xfId="51"/>
    <cellStyle name="Акцент5 2" xfId="52"/>
    <cellStyle name="Акцент6 2" xfId="53"/>
    <cellStyle name="Ввод  2" xfId="54"/>
    <cellStyle name="Вывод 2" xfId="55"/>
    <cellStyle name="Вычисление 2" xfId="56"/>
    <cellStyle name="Денежный" xfId="74" builtinId="4"/>
    <cellStyle name="Заголовок 1 2" xfId="57"/>
    <cellStyle name="Заголовок 2 2" xfId="58"/>
    <cellStyle name="Заголовок 3 2" xfId="59"/>
    <cellStyle name="Заголовок 4 2" xfId="60"/>
    <cellStyle name="Итог 2" xfId="61"/>
    <cellStyle name="Контрольная ячейка 2" xfId="62"/>
    <cellStyle name="Название 2" xfId="63"/>
    <cellStyle name="Нейтральный 2" xfId="64"/>
    <cellStyle name="Обычный" xfId="0" builtinId="0"/>
    <cellStyle name="Обычный 2" xfId="65"/>
    <cellStyle name="Обычный 2 2" xfId="3"/>
    <cellStyle name="Обычный 2 3" xfId="2"/>
    <cellStyle name="Обычный 3" xfId="1"/>
    <cellStyle name="Обычный 4" xfId="5"/>
    <cellStyle name="Обычный 7" xfId="66"/>
    <cellStyle name="Обычный_Единая заявка и годовая заявка на 2009 г по КИП и А " xfId="4"/>
    <cellStyle name="Плохой 2" xfId="67"/>
    <cellStyle name="Пояснение 2" xfId="68"/>
    <cellStyle name="Примечание 2" xfId="69"/>
    <cellStyle name="Связанная ячейка 2" xfId="70"/>
    <cellStyle name="Стиль 1" xfId="71"/>
    <cellStyle name="Текст предупреждения 2" xfId="72"/>
    <cellStyle name="Хороший 2"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571500</xdr:colOff>
      <xdr:row>59</xdr:row>
      <xdr:rowOff>0</xdr:rowOff>
    </xdr:from>
    <xdr:to>
      <xdr:col>2</xdr:col>
      <xdr:colOff>647700</xdr:colOff>
      <xdr:row>59</xdr:row>
      <xdr:rowOff>104775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52500" y="3800475"/>
          <a:ext cx="76200" cy="10477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95250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52500" y="3800475"/>
          <a:ext cx="76200" cy="9525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952500" y="38004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952500" y="3800475"/>
          <a:ext cx="76200" cy="15240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952500" y="38004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952500" y="3800475"/>
          <a:ext cx="76200" cy="15240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952500" y="38004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952500" y="3800475"/>
          <a:ext cx="76200" cy="15240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952500" y="38004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1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a:off x="952500" y="3800475"/>
          <a:ext cx="76200" cy="15240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952500" y="46005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952500" y="4600575"/>
          <a:ext cx="76200" cy="15240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952500" y="46005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952500" y="4600575"/>
          <a:ext cx="76200" cy="152400"/>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161925</xdr:rowOff>
    </xdr:to>
    <xdr:sp macro="" textlink="">
      <xdr:nvSpPr>
        <xdr:cNvPr id="16" name="Text Box 1">
          <a:extLst>
            <a:ext uri="{FF2B5EF4-FFF2-40B4-BE49-F238E27FC236}">
              <a16:creationId xmlns:a16="http://schemas.microsoft.com/office/drawing/2014/main" id="{00000000-0008-0000-0000-000010000000}"/>
            </a:ext>
          </a:extLst>
        </xdr:cNvPr>
        <xdr:cNvSpPr txBox="1">
          <a:spLocks noChangeArrowheads="1"/>
        </xdr:cNvSpPr>
      </xdr:nvSpPr>
      <xdr:spPr bwMode="auto">
        <a:xfrm>
          <a:off x="952500" y="4600575"/>
          <a:ext cx="76200" cy="161925"/>
        </a:xfrm>
        <a:prstGeom prst="rect">
          <a:avLst/>
        </a:prstGeom>
        <a:noFill/>
        <a:ln w="9525">
          <a:noFill/>
          <a:miter lim="800000"/>
          <a:headEnd/>
          <a:tailEnd/>
        </a:ln>
      </xdr:spPr>
    </xdr:sp>
    <xdr:clientData/>
  </xdr:twoCellAnchor>
  <xdr:twoCellAnchor editAs="oneCell">
    <xdr:from>
      <xdr:col>2</xdr:col>
      <xdr:colOff>571500</xdr:colOff>
      <xdr:row>59</xdr:row>
      <xdr:rowOff>0</xdr:rowOff>
    </xdr:from>
    <xdr:to>
      <xdr:col>2</xdr:col>
      <xdr:colOff>647700</xdr:colOff>
      <xdr:row>59</xdr:row>
      <xdr:rowOff>152400</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952500" y="4600575"/>
          <a:ext cx="76200" cy="152400"/>
        </a:xfrm>
        <a:prstGeom prst="rect">
          <a:avLst/>
        </a:prstGeom>
        <a:noFill/>
        <a:ln w="9525">
          <a:noFill/>
          <a:miter lim="800000"/>
          <a:headEnd/>
          <a:tailEnd/>
        </a:ln>
      </xdr:spPr>
    </xdr:sp>
    <xdr:clientData/>
  </xdr:twoCellAnchor>
  <xdr:oneCellAnchor>
    <xdr:from>
      <xdr:col>9</xdr:col>
      <xdr:colOff>1051003</xdr:colOff>
      <xdr:row>317</xdr:row>
      <xdr:rowOff>145676</xdr:rowOff>
    </xdr:from>
    <xdr:ext cx="299306" cy="251572"/>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flipV="1">
          <a:off x="9544050" y="33359351"/>
          <a:ext cx="299306" cy="251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1051003</xdr:colOff>
      <xdr:row>329</xdr:row>
      <xdr:rowOff>0</xdr:rowOff>
    </xdr:from>
    <xdr:ext cx="299306" cy="251572"/>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flipV="1">
          <a:off x="9544050" y="41309925"/>
          <a:ext cx="299306" cy="251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0"/>
  <sheetViews>
    <sheetView tabSelected="1" view="pageBreakPreview" topLeftCell="B322" zoomScale="55" zoomScaleSheetLayoutView="55" workbookViewId="0">
      <selection activeCell="F329" sqref="F329"/>
    </sheetView>
  </sheetViews>
  <sheetFormatPr defaultColWidth="9.140625" defaultRowHeight="25.5" outlineLevelRow="1" x14ac:dyDescent="0.35"/>
  <cols>
    <col min="1" max="1" width="0" style="166" hidden="1" customWidth="1"/>
    <col min="2" max="2" width="5.7109375" style="11" customWidth="1"/>
    <col min="3" max="3" width="54.42578125" style="43" customWidth="1"/>
    <col min="4" max="4" width="13.85546875" style="11" customWidth="1"/>
    <col min="5" max="5" width="18.7109375" style="11" bestFit="1" customWidth="1"/>
    <col min="6" max="6" width="16" style="11" customWidth="1"/>
    <col min="7" max="7" width="14.42578125" style="11" bestFit="1" customWidth="1"/>
    <col min="8" max="8" width="14.5703125" style="11" bestFit="1" customWidth="1"/>
    <col min="9" max="9" width="14.42578125" style="11" bestFit="1" customWidth="1"/>
    <col min="10" max="10" width="23.140625" style="11" bestFit="1" customWidth="1"/>
    <col min="11" max="11" width="26.5703125" style="11" customWidth="1"/>
    <col min="12" max="12" width="31.85546875" style="11" customWidth="1"/>
    <col min="13" max="13" width="23.42578125" style="11" customWidth="1"/>
    <col min="14" max="14" width="34" style="11" customWidth="1"/>
    <col min="15" max="19" width="31.85546875" style="145" customWidth="1"/>
    <col min="20" max="20" width="19.42578125" style="11" bestFit="1" customWidth="1"/>
    <col min="21" max="16384" width="9.140625" style="11"/>
  </cols>
  <sheetData>
    <row r="1" spans="1:19" x14ac:dyDescent="0.35">
      <c r="N1" s="199" t="s">
        <v>581</v>
      </c>
    </row>
    <row r="2" spans="1:19" s="3" customFormat="1" ht="32.25" customHeight="1" x14ac:dyDescent="0.35">
      <c r="A2" s="164"/>
      <c r="B2" s="2"/>
      <c r="C2" s="39"/>
      <c r="K2" s="4"/>
      <c r="L2" s="269" t="s">
        <v>120</v>
      </c>
      <c r="M2" s="269"/>
      <c r="N2" s="269"/>
      <c r="O2" s="149"/>
      <c r="P2" s="145"/>
      <c r="Q2" s="145"/>
      <c r="R2" s="145"/>
      <c r="S2" s="145"/>
    </row>
    <row r="3" spans="1:19" s="3" customFormat="1" ht="32.25" customHeight="1" x14ac:dyDescent="0.35">
      <c r="A3" s="164"/>
      <c r="B3" s="2"/>
      <c r="C3" s="39"/>
      <c r="K3" s="4"/>
      <c r="L3" s="269" t="s">
        <v>561</v>
      </c>
      <c r="M3" s="269"/>
      <c r="N3" s="269"/>
      <c r="O3" s="149"/>
      <c r="P3" s="145"/>
      <c r="Q3" s="145"/>
      <c r="R3" s="145"/>
      <c r="S3" s="145"/>
    </row>
    <row r="4" spans="1:19" s="3" customFormat="1" ht="22.5" customHeight="1" x14ac:dyDescent="0.35">
      <c r="A4" s="164"/>
      <c r="B4" s="2"/>
      <c r="C4" s="39"/>
      <c r="K4" s="4"/>
      <c r="L4" s="269"/>
      <c r="M4" s="269"/>
      <c r="N4" s="269"/>
      <c r="O4" s="149"/>
      <c r="P4" s="145"/>
      <c r="Q4" s="145"/>
      <c r="R4" s="145"/>
      <c r="S4" s="145"/>
    </row>
    <row r="5" spans="1:19" s="3" customFormat="1" x14ac:dyDescent="0.35">
      <c r="A5" s="164"/>
      <c r="B5" s="2"/>
      <c r="C5" s="39"/>
      <c r="K5" s="4"/>
      <c r="L5" s="270" t="s">
        <v>560</v>
      </c>
      <c r="M5" s="270"/>
      <c r="N5" s="270"/>
      <c r="O5" s="150"/>
      <c r="P5" s="145"/>
      <c r="Q5" s="145"/>
      <c r="R5" s="145"/>
      <c r="S5" s="145"/>
    </row>
    <row r="6" spans="1:19" s="3" customFormat="1" x14ac:dyDescent="0.35">
      <c r="A6" s="164"/>
      <c r="B6" s="6"/>
      <c r="C6" s="40"/>
      <c r="D6" s="7"/>
      <c r="E6" s="8"/>
      <c r="F6" s="7"/>
      <c r="G6" s="7"/>
      <c r="H6" s="7"/>
      <c r="I6" s="7"/>
      <c r="J6" s="7"/>
      <c r="K6" s="9"/>
      <c r="L6" s="271" t="s">
        <v>571</v>
      </c>
      <c r="M6" s="271"/>
      <c r="N6" s="271"/>
      <c r="O6" s="150"/>
      <c r="P6" s="145"/>
      <c r="Q6" s="145"/>
      <c r="R6" s="145"/>
      <c r="S6" s="145"/>
    </row>
    <row r="7" spans="1:19" s="3" customFormat="1" x14ac:dyDescent="0.35">
      <c r="A7" s="164"/>
      <c r="B7" s="2"/>
      <c r="C7" s="39"/>
      <c r="K7" s="4"/>
      <c r="L7" s="5"/>
      <c r="M7" s="10"/>
      <c r="N7" s="1"/>
      <c r="O7" s="145"/>
      <c r="P7" s="145"/>
      <c r="Q7" s="145"/>
      <c r="R7" s="145"/>
      <c r="S7" s="145"/>
    </row>
    <row r="8" spans="1:19" s="3" customFormat="1" x14ac:dyDescent="0.35">
      <c r="A8" s="164"/>
      <c r="B8" s="2"/>
      <c r="C8" s="39"/>
      <c r="K8" s="4"/>
      <c r="L8" s="5"/>
      <c r="M8" s="38"/>
      <c r="N8" s="37"/>
      <c r="O8" s="145"/>
      <c r="P8" s="145"/>
      <c r="Q8" s="145"/>
      <c r="R8" s="145"/>
      <c r="S8" s="145"/>
    </row>
    <row r="9" spans="1:19" s="3" customFormat="1" x14ac:dyDescent="0.35">
      <c r="A9" s="164"/>
      <c r="B9" s="2"/>
      <c r="C9" s="39"/>
      <c r="K9" s="4"/>
      <c r="L9" s="5"/>
      <c r="M9" s="10"/>
      <c r="N9" s="37"/>
      <c r="O9" s="145"/>
      <c r="P9" s="145"/>
      <c r="Q9" s="145"/>
      <c r="R9" s="145"/>
      <c r="S9" s="145"/>
    </row>
    <row r="10" spans="1:19" s="3" customFormat="1" ht="36.75" customHeight="1" x14ac:dyDescent="0.35">
      <c r="A10" s="164"/>
      <c r="B10" s="280" t="s">
        <v>559</v>
      </c>
      <c r="C10" s="280"/>
      <c r="D10" s="280"/>
      <c r="E10" s="280"/>
      <c r="F10" s="280"/>
      <c r="G10" s="280"/>
      <c r="H10" s="280"/>
      <c r="I10" s="280"/>
      <c r="J10" s="280"/>
      <c r="K10" s="280"/>
      <c r="L10" s="280"/>
      <c r="M10" s="280"/>
      <c r="N10" s="280"/>
      <c r="O10" s="146"/>
      <c r="P10" s="145"/>
      <c r="Q10" s="145"/>
      <c r="R10" s="145"/>
      <c r="S10" s="145"/>
    </row>
    <row r="11" spans="1:19" s="3" customFormat="1" ht="36" customHeight="1" x14ac:dyDescent="0.35">
      <c r="A11" s="164"/>
      <c r="B11" s="281" t="s">
        <v>121</v>
      </c>
      <c r="C11" s="281"/>
      <c r="D11" s="281"/>
      <c r="E11" s="281"/>
      <c r="F11" s="281"/>
      <c r="G11" s="281"/>
      <c r="H11" s="281"/>
      <c r="I11" s="281"/>
      <c r="J11" s="281"/>
      <c r="K11" s="281"/>
      <c r="L11" s="281"/>
      <c r="M11" s="281"/>
      <c r="N11" s="281"/>
      <c r="O11" s="147"/>
      <c r="P11" s="145"/>
      <c r="Q11" s="145"/>
      <c r="R11" s="145"/>
      <c r="S11" s="145"/>
    </row>
    <row r="12" spans="1:19" x14ac:dyDescent="0.35">
      <c r="N12" s="202" t="s">
        <v>122</v>
      </c>
    </row>
    <row r="13" spans="1:19" ht="49.5" customHeight="1" x14ac:dyDescent="0.35">
      <c r="B13" s="278" t="s">
        <v>99</v>
      </c>
      <c r="C13" s="278" t="s">
        <v>100</v>
      </c>
      <c r="D13" s="277" t="s">
        <v>101</v>
      </c>
      <c r="E13" s="277" t="s">
        <v>288</v>
      </c>
      <c r="F13" s="277"/>
      <c r="G13" s="277"/>
      <c r="H13" s="277"/>
      <c r="I13" s="277"/>
      <c r="J13" s="247" t="s">
        <v>102</v>
      </c>
      <c r="K13" s="247" t="s">
        <v>103</v>
      </c>
      <c r="L13" s="277" t="s">
        <v>104</v>
      </c>
      <c r="M13" s="277" t="s">
        <v>105</v>
      </c>
      <c r="N13" s="278" t="s">
        <v>136</v>
      </c>
    </row>
    <row r="14" spans="1:19" ht="49.5" customHeight="1" x14ac:dyDescent="0.35">
      <c r="B14" s="278"/>
      <c r="C14" s="278"/>
      <c r="D14" s="277"/>
      <c r="E14" s="63" t="s">
        <v>106</v>
      </c>
      <c r="F14" s="64" t="s">
        <v>107</v>
      </c>
      <c r="G14" s="64" t="s">
        <v>108</v>
      </c>
      <c r="H14" s="64" t="s">
        <v>109</v>
      </c>
      <c r="I14" s="64" t="s">
        <v>110</v>
      </c>
      <c r="J14" s="247"/>
      <c r="K14" s="247"/>
      <c r="L14" s="277"/>
      <c r="M14" s="277"/>
      <c r="N14" s="278"/>
    </row>
    <row r="15" spans="1:19" ht="24.75" customHeight="1" x14ac:dyDescent="0.35">
      <c r="B15" s="125">
        <v>1</v>
      </c>
      <c r="C15" s="125">
        <v>2</v>
      </c>
      <c r="D15" s="125">
        <v>3</v>
      </c>
      <c r="E15" s="125">
        <v>4</v>
      </c>
      <c r="F15" s="125">
        <v>5</v>
      </c>
      <c r="G15" s="125">
        <v>6</v>
      </c>
      <c r="H15" s="125">
        <v>7</v>
      </c>
      <c r="I15" s="125">
        <v>8</v>
      </c>
      <c r="J15" s="125">
        <v>9</v>
      </c>
      <c r="K15" s="125">
        <v>10</v>
      </c>
      <c r="L15" s="125">
        <v>11</v>
      </c>
      <c r="M15" s="125">
        <v>12</v>
      </c>
      <c r="N15" s="125">
        <v>13</v>
      </c>
    </row>
    <row r="16" spans="1:19" x14ac:dyDescent="0.35">
      <c r="B16" s="229" t="s">
        <v>124</v>
      </c>
      <c r="C16" s="229"/>
      <c r="D16" s="229"/>
      <c r="E16" s="229"/>
      <c r="F16" s="229"/>
      <c r="G16" s="229"/>
      <c r="H16" s="229"/>
      <c r="I16" s="229"/>
      <c r="J16" s="229"/>
      <c r="K16" s="229"/>
      <c r="L16" s="229"/>
      <c r="M16" s="229"/>
      <c r="N16" s="229"/>
    </row>
    <row r="17" spans="1:19" s="35" customFormat="1" ht="49.5" customHeight="1" outlineLevel="1" x14ac:dyDescent="0.35">
      <c r="A17" s="165">
        <v>1</v>
      </c>
      <c r="B17" s="45">
        <v>1</v>
      </c>
      <c r="C17" s="65" t="s">
        <v>125</v>
      </c>
      <c r="D17" s="45" t="s">
        <v>15</v>
      </c>
      <c r="E17" s="279">
        <v>2100</v>
      </c>
      <c r="F17" s="245">
        <v>525</v>
      </c>
      <c r="G17" s="245">
        <v>525</v>
      </c>
      <c r="H17" s="245">
        <v>525</v>
      </c>
      <c r="I17" s="245">
        <v>525</v>
      </c>
      <c r="J17" s="276">
        <v>7142857.1428571427</v>
      </c>
      <c r="K17" s="276">
        <v>15000000000</v>
      </c>
      <c r="L17" s="45" t="s">
        <v>0</v>
      </c>
      <c r="M17" s="248" t="s">
        <v>115</v>
      </c>
      <c r="N17" s="246" t="s">
        <v>135</v>
      </c>
      <c r="O17" s="205">
        <f>J17*F17</f>
        <v>3750000000</v>
      </c>
      <c r="P17" s="205">
        <f>J17*G17</f>
        <v>3750000000</v>
      </c>
      <c r="Q17" s="205">
        <f>J17*H17</f>
        <v>3750000000</v>
      </c>
      <c r="R17" s="205">
        <f>J17*I17</f>
        <v>3750000000</v>
      </c>
      <c r="S17" s="205"/>
    </row>
    <row r="18" spans="1:19" s="35" customFormat="1" ht="45.75" customHeight="1" outlineLevel="1" x14ac:dyDescent="0.35">
      <c r="A18" s="165">
        <f>A17+1</f>
        <v>2</v>
      </c>
      <c r="B18" s="45">
        <f>B17+1</f>
        <v>2</v>
      </c>
      <c r="C18" s="65" t="s">
        <v>126</v>
      </c>
      <c r="D18" s="45" t="s">
        <v>15</v>
      </c>
      <c r="E18" s="279"/>
      <c r="F18" s="245"/>
      <c r="G18" s="245"/>
      <c r="H18" s="245"/>
      <c r="I18" s="245"/>
      <c r="J18" s="276"/>
      <c r="K18" s="276"/>
      <c r="L18" s="45" t="s">
        <v>129</v>
      </c>
      <c r="M18" s="248"/>
      <c r="N18" s="246"/>
      <c r="O18" s="205"/>
      <c r="P18" s="205"/>
      <c r="Q18" s="205"/>
      <c r="R18" s="205"/>
      <c r="S18" s="205"/>
    </row>
    <row r="19" spans="1:19" s="35" customFormat="1" ht="45.75" customHeight="1" outlineLevel="1" x14ac:dyDescent="0.35">
      <c r="A19" s="165">
        <f t="shared" ref="A19:A33" si="0">A18+1</f>
        <v>3</v>
      </c>
      <c r="B19" s="153">
        <f t="shared" ref="B19:B33" si="1">B18+1</f>
        <v>3</v>
      </c>
      <c r="C19" s="66" t="s">
        <v>127</v>
      </c>
      <c r="D19" s="45" t="s">
        <v>15</v>
      </c>
      <c r="E19" s="45">
        <v>12</v>
      </c>
      <c r="F19" s="49">
        <v>6</v>
      </c>
      <c r="G19" s="49">
        <v>6</v>
      </c>
      <c r="H19" s="49"/>
      <c r="I19" s="45"/>
      <c r="J19" s="67">
        <v>25000000</v>
      </c>
      <c r="K19" s="67">
        <v>300000000</v>
      </c>
      <c r="L19" s="45" t="s">
        <v>1</v>
      </c>
      <c r="M19" s="248"/>
      <c r="N19" s="246"/>
      <c r="O19" s="151">
        <f>J19*F19</f>
        <v>150000000</v>
      </c>
      <c r="P19" s="151">
        <f>J19*G19</f>
        <v>150000000</v>
      </c>
      <c r="Q19" s="151">
        <f>J19*H19</f>
        <v>0</v>
      </c>
      <c r="R19" s="151">
        <f>J19*I19</f>
        <v>0</v>
      </c>
      <c r="S19" s="151"/>
    </row>
    <row r="20" spans="1:19" s="35" customFormat="1" ht="45.75" customHeight="1" outlineLevel="1" x14ac:dyDescent="0.35">
      <c r="A20" s="165">
        <f t="shared" si="0"/>
        <v>4</v>
      </c>
      <c r="B20" s="153">
        <f t="shared" si="1"/>
        <v>4</v>
      </c>
      <c r="C20" s="66" t="s">
        <v>128</v>
      </c>
      <c r="D20" s="45" t="s">
        <v>15</v>
      </c>
      <c r="E20" s="45">
        <v>2</v>
      </c>
      <c r="F20" s="49">
        <v>1</v>
      </c>
      <c r="G20" s="49">
        <v>1</v>
      </c>
      <c r="H20" s="49"/>
      <c r="I20" s="45"/>
      <c r="J20" s="67">
        <v>35000000</v>
      </c>
      <c r="K20" s="67">
        <v>70000000</v>
      </c>
      <c r="L20" s="45" t="s">
        <v>1</v>
      </c>
      <c r="M20" s="248"/>
      <c r="N20" s="246"/>
      <c r="O20" s="151">
        <f t="shared" ref="O20:O33" si="2">J20*F20</f>
        <v>35000000</v>
      </c>
      <c r="P20" s="151">
        <f t="shared" ref="P20:P33" si="3">J20*G20</f>
        <v>35000000</v>
      </c>
      <c r="Q20" s="151">
        <f t="shared" ref="Q20:Q33" si="4">J20*H20</f>
        <v>0</v>
      </c>
      <c r="R20" s="151">
        <f t="shared" ref="R20:R33" si="5">J20*I20</f>
        <v>0</v>
      </c>
      <c r="S20" s="151"/>
    </row>
    <row r="21" spans="1:19" s="35" customFormat="1" ht="72.75" customHeight="1" outlineLevel="1" x14ac:dyDescent="0.35">
      <c r="A21" s="165">
        <f t="shared" si="0"/>
        <v>5</v>
      </c>
      <c r="B21" s="153">
        <f t="shared" si="1"/>
        <v>5</v>
      </c>
      <c r="C21" s="66" t="s">
        <v>192</v>
      </c>
      <c r="D21" s="45" t="s">
        <v>15</v>
      </c>
      <c r="E21" s="45">
        <v>2</v>
      </c>
      <c r="F21" s="49">
        <v>1</v>
      </c>
      <c r="G21" s="49">
        <v>1</v>
      </c>
      <c r="H21" s="49"/>
      <c r="I21" s="45"/>
      <c r="J21" s="67">
        <v>305000000</v>
      </c>
      <c r="K21" s="67">
        <v>610000000</v>
      </c>
      <c r="L21" s="45" t="s">
        <v>1</v>
      </c>
      <c r="M21" s="248"/>
      <c r="N21" s="246"/>
      <c r="O21" s="151">
        <f t="shared" si="2"/>
        <v>305000000</v>
      </c>
      <c r="P21" s="151">
        <f t="shared" si="3"/>
        <v>305000000</v>
      </c>
      <c r="Q21" s="151">
        <f t="shared" si="4"/>
        <v>0</v>
      </c>
      <c r="R21" s="151">
        <f t="shared" si="5"/>
        <v>0</v>
      </c>
      <c r="S21" s="151"/>
    </row>
    <row r="22" spans="1:19" s="35" customFormat="1" ht="50.25" customHeight="1" outlineLevel="1" x14ac:dyDescent="0.35">
      <c r="A22" s="165">
        <f t="shared" si="0"/>
        <v>6</v>
      </c>
      <c r="B22" s="153">
        <f t="shared" si="1"/>
        <v>6</v>
      </c>
      <c r="C22" s="66" t="s">
        <v>130</v>
      </c>
      <c r="D22" s="45" t="s">
        <v>15</v>
      </c>
      <c r="E22" s="45">
        <v>1</v>
      </c>
      <c r="F22" s="49">
        <v>1</v>
      </c>
      <c r="G22" s="49"/>
      <c r="H22" s="49"/>
      <c r="I22" s="45"/>
      <c r="J22" s="67">
        <v>850000000</v>
      </c>
      <c r="K22" s="67">
        <v>850000000</v>
      </c>
      <c r="L22" s="45" t="s">
        <v>5</v>
      </c>
      <c r="M22" s="248"/>
      <c r="N22" s="246"/>
      <c r="O22" s="151">
        <f t="shared" si="2"/>
        <v>850000000</v>
      </c>
      <c r="P22" s="151">
        <f t="shared" si="3"/>
        <v>0</v>
      </c>
      <c r="Q22" s="151">
        <f t="shared" si="4"/>
        <v>0</v>
      </c>
      <c r="R22" s="151">
        <f t="shared" si="5"/>
        <v>0</v>
      </c>
      <c r="S22" s="151"/>
    </row>
    <row r="23" spans="1:19" s="35" customFormat="1" ht="63" customHeight="1" outlineLevel="1" x14ac:dyDescent="0.35">
      <c r="A23" s="165">
        <f t="shared" si="0"/>
        <v>7</v>
      </c>
      <c r="B23" s="153">
        <f t="shared" si="1"/>
        <v>7</v>
      </c>
      <c r="C23" s="66" t="s">
        <v>191</v>
      </c>
      <c r="D23" s="45" t="s">
        <v>15</v>
      </c>
      <c r="E23" s="45">
        <v>27</v>
      </c>
      <c r="F23" s="49">
        <v>9</v>
      </c>
      <c r="G23" s="49">
        <v>9</v>
      </c>
      <c r="H23" s="49">
        <v>9</v>
      </c>
      <c r="I23" s="45"/>
      <c r="J23" s="67">
        <v>5481481.4814814813</v>
      </c>
      <c r="K23" s="67">
        <v>148000000</v>
      </c>
      <c r="L23" s="240" t="s">
        <v>2</v>
      </c>
      <c r="M23" s="248"/>
      <c r="N23" s="246"/>
      <c r="O23" s="151">
        <f t="shared" si="2"/>
        <v>49333333.333333328</v>
      </c>
      <c r="P23" s="151">
        <f t="shared" si="3"/>
        <v>49333333.333333328</v>
      </c>
      <c r="Q23" s="151">
        <f t="shared" si="4"/>
        <v>49333333.333333328</v>
      </c>
      <c r="R23" s="151">
        <f t="shared" si="5"/>
        <v>0</v>
      </c>
      <c r="S23" s="151"/>
    </row>
    <row r="24" spans="1:19" s="35" customFormat="1" ht="75" customHeight="1" outlineLevel="1" x14ac:dyDescent="0.35">
      <c r="A24" s="165">
        <f t="shared" si="0"/>
        <v>8</v>
      </c>
      <c r="B24" s="153">
        <f t="shared" si="1"/>
        <v>8</v>
      </c>
      <c r="C24" s="66" t="s">
        <v>111</v>
      </c>
      <c r="D24" s="45" t="s">
        <v>15</v>
      </c>
      <c r="E24" s="45">
        <v>15</v>
      </c>
      <c r="F24" s="49">
        <v>7</v>
      </c>
      <c r="G24" s="49">
        <v>8</v>
      </c>
      <c r="H24" s="49"/>
      <c r="I24" s="45"/>
      <c r="J24" s="68">
        <v>20333333.333333332</v>
      </c>
      <c r="K24" s="68">
        <v>305000000</v>
      </c>
      <c r="L24" s="241"/>
      <c r="M24" s="248"/>
      <c r="N24" s="246"/>
      <c r="O24" s="151">
        <f t="shared" si="2"/>
        <v>142333333.33333331</v>
      </c>
      <c r="P24" s="151">
        <f t="shared" si="3"/>
        <v>162666666.66666666</v>
      </c>
      <c r="Q24" s="151">
        <f t="shared" si="4"/>
        <v>0</v>
      </c>
      <c r="R24" s="151">
        <f t="shared" si="5"/>
        <v>0</v>
      </c>
      <c r="S24" s="151"/>
    </row>
    <row r="25" spans="1:19" s="35" customFormat="1" ht="73.5" customHeight="1" outlineLevel="1" x14ac:dyDescent="0.35">
      <c r="A25" s="165">
        <f t="shared" si="0"/>
        <v>9</v>
      </c>
      <c r="B25" s="153">
        <f t="shared" si="1"/>
        <v>9</v>
      </c>
      <c r="C25" s="66" t="s">
        <v>112</v>
      </c>
      <c r="D25" s="45" t="s">
        <v>15</v>
      </c>
      <c r="E25" s="45">
        <v>96</v>
      </c>
      <c r="F25" s="49">
        <v>24</v>
      </c>
      <c r="G25" s="49">
        <v>24</v>
      </c>
      <c r="H25" s="49">
        <v>24</v>
      </c>
      <c r="I25" s="45">
        <v>24</v>
      </c>
      <c r="J25" s="68">
        <v>16666666.666666666</v>
      </c>
      <c r="K25" s="68">
        <v>1600000000</v>
      </c>
      <c r="L25" s="241"/>
      <c r="M25" s="248"/>
      <c r="N25" s="246"/>
      <c r="O25" s="151">
        <f t="shared" si="2"/>
        <v>400000000</v>
      </c>
      <c r="P25" s="151">
        <f t="shared" si="3"/>
        <v>400000000</v>
      </c>
      <c r="Q25" s="151">
        <f t="shared" si="4"/>
        <v>400000000</v>
      </c>
      <c r="R25" s="151">
        <f t="shared" si="5"/>
        <v>400000000</v>
      </c>
      <c r="S25" s="151"/>
    </row>
    <row r="26" spans="1:19" s="35" customFormat="1" ht="70.5" customHeight="1" outlineLevel="1" x14ac:dyDescent="0.35">
      <c r="A26" s="165">
        <f t="shared" si="0"/>
        <v>10</v>
      </c>
      <c r="B26" s="153">
        <f t="shared" si="1"/>
        <v>10</v>
      </c>
      <c r="C26" s="66" t="s">
        <v>113</v>
      </c>
      <c r="D26" s="45" t="s">
        <v>15</v>
      </c>
      <c r="E26" s="45" t="s">
        <v>193</v>
      </c>
      <c r="F26" s="49">
        <v>446</v>
      </c>
      <c r="G26" s="49">
        <v>446</v>
      </c>
      <c r="H26" s="49">
        <v>446</v>
      </c>
      <c r="I26" s="45">
        <v>446</v>
      </c>
      <c r="J26" s="68">
        <f>K26/1784</f>
        <v>143497.75784753362</v>
      </c>
      <c r="K26" s="68">
        <v>256000000</v>
      </c>
      <c r="L26" s="242"/>
      <c r="M26" s="248"/>
      <c r="N26" s="246"/>
      <c r="O26" s="151">
        <f t="shared" si="2"/>
        <v>63999999.999999993</v>
      </c>
      <c r="P26" s="151">
        <f t="shared" si="3"/>
        <v>63999999.999999993</v>
      </c>
      <c r="Q26" s="151">
        <f t="shared" si="4"/>
        <v>63999999.999999993</v>
      </c>
      <c r="R26" s="151">
        <f t="shared" si="5"/>
        <v>63999999.999999993</v>
      </c>
      <c r="S26" s="151"/>
    </row>
    <row r="27" spans="1:19" s="35" customFormat="1" ht="99.75" customHeight="1" outlineLevel="1" x14ac:dyDescent="0.35">
      <c r="A27" s="165">
        <f t="shared" si="0"/>
        <v>11</v>
      </c>
      <c r="B27" s="153">
        <f t="shared" si="1"/>
        <v>11</v>
      </c>
      <c r="C27" s="66" t="s">
        <v>114</v>
      </c>
      <c r="D27" s="45" t="s">
        <v>15</v>
      </c>
      <c r="E27" s="45">
        <v>1</v>
      </c>
      <c r="F27" s="49">
        <v>1</v>
      </c>
      <c r="G27" s="49"/>
      <c r="H27" s="49"/>
      <c r="I27" s="45"/>
      <c r="J27" s="67">
        <v>25000000</v>
      </c>
      <c r="K27" s="67">
        <v>25000000</v>
      </c>
      <c r="L27" s="45" t="s">
        <v>6</v>
      </c>
      <c r="M27" s="248"/>
      <c r="N27" s="246"/>
      <c r="O27" s="151">
        <f t="shared" si="2"/>
        <v>25000000</v>
      </c>
      <c r="P27" s="151">
        <f t="shared" si="3"/>
        <v>0</v>
      </c>
      <c r="Q27" s="151">
        <f t="shared" si="4"/>
        <v>0</v>
      </c>
      <c r="R27" s="151">
        <f t="shared" si="5"/>
        <v>0</v>
      </c>
      <c r="S27" s="151"/>
    </row>
    <row r="28" spans="1:19" s="35" customFormat="1" outlineLevel="1" x14ac:dyDescent="0.35">
      <c r="A28" s="165">
        <f t="shared" si="0"/>
        <v>12</v>
      </c>
      <c r="B28" s="153">
        <f t="shared" si="1"/>
        <v>12</v>
      </c>
      <c r="C28" s="66" t="s">
        <v>131</v>
      </c>
      <c r="D28" s="45" t="s">
        <v>15</v>
      </c>
      <c r="E28" s="45">
        <v>50</v>
      </c>
      <c r="F28" s="49">
        <v>25</v>
      </c>
      <c r="G28" s="60"/>
      <c r="H28" s="49">
        <v>25</v>
      </c>
      <c r="I28" s="45"/>
      <c r="J28" s="67">
        <v>2500000</v>
      </c>
      <c r="K28" s="67">
        <v>125000000</v>
      </c>
      <c r="L28" s="45" t="s">
        <v>3</v>
      </c>
      <c r="M28" s="274" t="s">
        <v>115</v>
      </c>
      <c r="N28" s="272" t="s">
        <v>116</v>
      </c>
      <c r="O28" s="151">
        <f t="shared" si="2"/>
        <v>62500000</v>
      </c>
      <c r="P28" s="151">
        <f t="shared" si="3"/>
        <v>0</v>
      </c>
      <c r="Q28" s="151">
        <f t="shared" si="4"/>
        <v>62500000</v>
      </c>
      <c r="R28" s="151">
        <f t="shared" si="5"/>
        <v>0</v>
      </c>
      <c r="S28" s="151"/>
    </row>
    <row r="29" spans="1:19" s="35" customFormat="1" ht="73.5" customHeight="1" outlineLevel="1" x14ac:dyDescent="0.35">
      <c r="A29" s="165">
        <f t="shared" si="0"/>
        <v>13</v>
      </c>
      <c r="B29" s="153">
        <f t="shared" si="1"/>
        <v>13</v>
      </c>
      <c r="C29" s="66" t="s">
        <v>132</v>
      </c>
      <c r="D29" s="45" t="s">
        <v>15</v>
      </c>
      <c r="E29" s="45">
        <v>1</v>
      </c>
      <c r="F29" s="49">
        <v>1</v>
      </c>
      <c r="G29" s="49"/>
      <c r="H29" s="49"/>
      <c r="I29" s="45"/>
      <c r="J29" s="67">
        <v>65000000</v>
      </c>
      <c r="K29" s="67">
        <v>65000000</v>
      </c>
      <c r="L29" s="45" t="s">
        <v>7</v>
      </c>
      <c r="M29" s="275"/>
      <c r="N29" s="273"/>
      <c r="O29" s="151">
        <f t="shared" si="2"/>
        <v>65000000</v>
      </c>
      <c r="P29" s="151">
        <f t="shared" si="3"/>
        <v>0</v>
      </c>
      <c r="Q29" s="151">
        <f t="shared" si="4"/>
        <v>0</v>
      </c>
      <c r="R29" s="151">
        <f t="shared" si="5"/>
        <v>0</v>
      </c>
      <c r="S29" s="151"/>
    </row>
    <row r="30" spans="1:19" s="35" customFormat="1" ht="83.25" customHeight="1" outlineLevel="1" x14ac:dyDescent="0.35">
      <c r="A30" s="165">
        <f t="shared" si="0"/>
        <v>14</v>
      </c>
      <c r="B30" s="153">
        <f t="shared" si="1"/>
        <v>14</v>
      </c>
      <c r="C30" s="66" t="s">
        <v>133</v>
      </c>
      <c r="D30" s="45" t="s">
        <v>15</v>
      </c>
      <c r="E30" s="45">
        <v>2</v>
      </c>
      <c r="F30" s="49">
        <v>1</v>
      </c>
      <c r="G30" s="49">
        <v>1</v>
      </c>
      <c r="H30" s="49"/>
      <c r="I30" s="45"/>
      <c r="J30" s="67">
        <v>125000000</v>
      </c>
      <c r="K30" s="67">
        <v>250000000</v>
      </c>
      <c r="L30" s="45" t="s">
        <v>8</v>
      </c>
      <c r="M30" s="275"/>
      <c r="N30" s="273"/>
      <c r="O30" s="151">
        <f t="shared" si="2"/>
        <v>125000000</v>
      </c>
      <c r="P30" s="151">
        <f t="shared" si="3"/>
        <v>125000000</v>
      </c>
      <c r="Q30" s="151">
        <f t="shared" si="4"/>
        <v>0</v>
      </c>
      <c r="R30" s="151">
        <f t="shared" si="5"/>
        <v>0</v>
      </c>
      <c r="S30" s="151"/>
    </row>
    <row r="31" spans="1:19" s="35" customFormat="1" ht="38.25" customHeight="1" outlineLevel="1" x14ac:dyDescent="0.35">
      <c r="A31" s="165">
        <f t="shared" si="0"/>
        <v>15</v>
      </c>
      <c r="B31" s="153">
        <f t="shared" si="1"/>
        <v>15</v>
      </c>
      <c r="C31" s="66" t="s">
        <v>134</v>
      </c>
      <c r="D31" s="45" t="s">
        <v>15</v>
      </c>
      <c r="E31" s="45">
        <v>1</v>
      </c>
      <c r="F31" s="49"/>
      <c r="G31" s="49">
        <v>1</v>
      </c>
      <c r="H31" s="49"/>
      <c r="I31" s="45"/>
      <c r="J31" s="67">
        <v>56139816.700000003</v>
      </c>
      <c r="K31" s="67">
        <v>56139816.700000003</v>
      </c>
      <c r="L31" s="45" t="s">
        <v>4</v>
      </c>
      <c r="M31" s="275"/>
      <c r="N31" s="273"/>
      <c r="O31" s="151">
        <f t="shared" si="2"/>
        <v>0</v>
      </c>
      <c r="P31" s="151">
        <f t="shared" si="3"/>
        <v>56139816.700000003</v>
      </c>
      <c r="Q31" s="151">
        <f t="shared" si="4"/>
        <v>0</v>
      </c>
      <c r="R31" s="151">
        <f t="shared" si="5"/>
        <v>0</v>
      </c>
      <c r="S31" s="151"/>
    </row>
    <row r="32" spans="1:19" s="35" customFormat="1" ht="59.25" customHeight="1" outlineLevel="1" x14ac:dyDescent="0.35">
      <c r="A32" s="165">
        <f t="shared" si="0"/>
        <v>16</v>
      </c>
      <c r="B32" s="153">
        <f t="shared" si="1"/>
        <v>16</v>
      </c>
      <c r="C32" s="66" t="s">
        <v>189</v>
      </c>
      <c r="D32" s="45" t="s">
        <v>15</v>
      </c>
      <c r="E32" s="45">
        <v>62</v>
      </c>
      <c r="F32" s="49">
        <v>31</v>
      </c>
      <c r="G32" s="49">
        <v>31</v>
      </c>
      <c r="H32" s="49"/>
      <c r="I32" s="45"/>
      <c r="J32" s="67">
        <v>16129.032258064517</v>
      </c>
      <c r="K32" s="67">
        <v>1000000</v>
      </c>
      <c r="L32" s="186" t="s">
        <v>572</v>
      </c>
      <c r="M32" s="275"/>
      <c r="N32" s="273"/>
      <c r="O32" s="151">
        <f t="shared" si="2"/>
        <v>500000</v>
      </c>
      <c r="P32" s="151">
        <f t="shared" si="3"/>
        <v>500000</v>
      </c>
      <c r="Q32" s="151">
        <f t="shared" si="4"/>
        <v>0</v>
      </c>
      <c r="R32" s="151">
        <f t="shared" si="5"/>
        <v>0</v>
      </c>
      <c r="S32" s="151"/>
    </row>
    <row r="33" spans="1:20" s="35" customFormat="1" ht="54.75" customHeight="1" outlineLevel="1" x14ac:dyDescent="0.35">
      <c r="A33" s="165">
        <f t="shared" si="0"/>
        <v>17</v>
      </c>
      <c r="B33" s="153">
        <f t="shared" si="1"/>
        <v>17</v>
      </c>
      <c r="C33" s="66" t="s">
        <v>190</v>
      </c>
      <c r="D33" s="45" t="s">
        <v>15</v>
      </c>
      <c r="E33" s="45">
        <v>10</v>
      </c>
      <c r="F33" s="49">
        <v>4</v>
      </c>
      <c r="G33" s="49">
        <v>4</v>
      </c>
      <c r="H33" s="49">
        <v>2</v>
      </c>
      <c r="I33" s="45"/>
      <c r="J33" s="67">
        <v>3700000</v>
      </c>
      <c r="K33" s="67">
        <v>37000000</v>
      </c>
      <c r="L33" s="186" t="s">
        <v>572</v>
      </c>
      <c r="M33" s="275"/>
      <c r="N33" s="273"/>
      <c r="O33" s="151">
        <f t="shared" si="2"/>
        <v>14800000</v>
      </c>
      <c r="P33" s="151">
        <f t="shared" si="3"/>
        <v>14800000</v>
      </c>
      <c r="Q33" s="151">
        <f t="shared" si="4"/>
        <v>7400000</v>
      </c>
      <c r="R33" s="151">
        <f t="shared" si="5"/>
        <v>0</v>
      </c>
      <c r="S33" s="151"/>
    </row>
    <row r="34" spans="1:20" s="132" customFormat="1" x14ac:dyDescent="0.35">
      <c r="A34" s="164"/>
      <c r="B34" s="211" t="s">
        <v>9</v>
      </c>
      <c r="C34" s="211"/>
      <c r="D34" s="211"/>
      <c r="E34" s="211"/>
      <c r="F34" s="211"/>
      <c r="G34" s="211"/>
      <c r="H34" s="211"/>
      <c r="I34" s="211"/>
      <c r="J34" s="211"/>
      <c r="K34" s="131">
        <v>19698139816.700001</v>
      </c>
      <c r="L34" s="228"/>
      <c r="M34" s="228"/>
      <c r="N34" s="228"/>
      <c r="O34" s="148">
        <f>SUM(O17:O33)</f>
        <v>6038466666.666666</v>
      </c>
      <c r="P34" s="148">
        <f>SUM(P17:P33)</f>
        <v>5112439816.6999998</v>
      </c>
      <c r="Q34" s="148">
        <f>SUM(Q17:Q33)</f>
        <v>4333233333.333334</v>
      </c>
      <c r="R34" s="148">
        <f>SUM(R17:R33)</f>
        <v>4214000000</v>
      </c>
      <c r="S34" s="148"/>
      <c r="T34" s="152">
        <f>K34-O34-P34-Q34-R34</f>
        <v>0</v>
      </c>
    </row>
    <row r="35" spans="1:20" s="12" customFormat="1" x14ac:dyDescent="0.35">
      <c r="A35" s="166"/>
      <c r="B35" s="229" t="s">
        <v>289</v>
      </c>
      <c r="C35" s="229"/>
      <c r="D35" s="229"/>
      <c r="E35" s="229"/>
      <c r="F35" s="229"/>
      <c r="G35" s="229"/>
      <c r="H35" s="229"/>
      <c r="I35" s="229"/>
      <c r="J35" s="229"/>
      <c r="K35" s="229"/>
      <c r="L35" s="229"/>
      <c r="M35" s="229"/>
      <c r="N35" s="229"/>
      <c r="O35" s="151"/>
      <c r="P35" s="151"/>
      <c r="Q35" s="151"/>
      <c r="R35" s="151"/>
      <c r="S35" s="151"/>
    </row>
    <row r="36" spans="1:20" s="35" customFormat="1" ht="73.5" customHeight="1" outlineLevel="1" x14ac:dyDescent="0.35">
      <c r="A36" s="165">
        <v>1</v>
      </c>
      <c r="B36" s="153">
        <f>B33+1</f>
        <v>18</v>
      </c>
      <c r="C36" s="66" t="s">
        <v>365</v>
      </c>
      <c r="D36" s="49" t="s">
        <v>414</v>
      </c>
      <c r="E36" s="49">
        <v>1</v>
      </c>
      <c r="F36" s="49"/>
      <c r="G36" s="49">
        <v>1</v>
      </c>
      <c r="H36" s="49"/>
      <c r="I36" s="49"/>
      <c r="J36" s="69">
        <v>400000000</v>
      </c>
      <c r="K36" s="69">
        <v>400000000</v>
      </c>
      <c r="L36" s="45" t="s">
        <v>409</v>
      </c>
      <c r="M36" s="70" t="s">
        <v>115</v>
      </c>
      <c r="N36" s="49" t="s">
        <v>290</v>
      </c>
      <c r="O36" s="151">
        <f t="shared" ref="O36:O41" si="6">J36*F36</f>
        <v>0</v>
      </c>
      <c r="P36" s="151">
        <f t="shared" ref="P36:P41" si="7">J36*G36</f>
        <v>400000000</v>
      </c>
      <c r="Q36" s="151">
        <f t="shared" ref="Q36:Q41" si="8">J36*H36</f>
        <v>0</v>
      </c>
      <c r="R36" s="151">
        <f t="shared" ref="R36:R41" si="9">J36*I36</f>
        <v>0</v>
      </c>
      <c r="S36" s="151"/>
    </row>
    <row r="37" spans="1:20" s="35" customFormat="1" ht="81" customHeight="1" outlineLevel="1" x14ac:dyDescent="0.35">
      <c r="A37" s="165">
        <f>A36+1</f>
        <v>2</v>
      </c>
      <c r="B37" s="153">
        <v>19</v>
      </c>
      <c r="C37" s="66" t="s">
        <v>366</v>
      </c>
      <c r="D37" s="49" t="s">
        <v>414</v>
      </c>
      <c r="E37" s="49">
        <v>1</v>
      </c>
      <c r="F37" s="49"/>
      <c r="G37" s="49">
        <v>1</v>
      </c>
      <c r="H37" s="49"/>
      <c r="I37" s="49"/>
      <c r="J37" s="69">
        <v>100000000</v>
      </c>
      <c r="K37" s="69">
        <v>100000000</v>
      </c>
      <c r="L37" s="45" t="s">
        <v>410</v>
      </c>
      <c r="M37" s="70" t="s">
        <v>115</v>
      </c>
      <c r="N37" s="49" t="s">
        <v>290</v>
      </c>
      <c r="O37" s="151">
        <f t="shared" si="6"/>
        <v>0</v>
      </c>
      <c r="P37" s="151">
        <f t="shared" si="7"/>
        <v>100000000</v>
      </c>
      <c r="Q37" s="151">
        <f t="shared" si="8"/>
        <v>0</v>
      </c>
      <c r="R37" s="151">
        <f t="shared" si="9"/>
        <v>0</v>
      </c>
      <c r="S37" s="151"/>
    </row>
    <row r="38" spans="1:20" s="35" customFormat="1" ht="66" customHeight="1" outlineLevel="1" x14ac:dyDescent="0.35">
      <c r="A38" s="165">
        <f t="shared" ref="A38:A41" si="10">A37+1</f>
        <v>3</v>
      </c>
      <c r="B38" s="153">
        <v>20</v>
      </c>
      <c r="C38" s="66" t="s">
        <v>367</v>
      </c>
      <c r="D38" s="49" t="s">
        <v>414</v>
      </c>
      <c r="E38" s="49">
        <v>1</v>
      </c>
      <c r="F38" s="49"/>
      <c r="G38" s="49">
        <v>1</v>
      </c>
      <c r="H38" s="49"/>
      <c r="I38" s="49"/>
      <c r="J38" s="69">
        <v>300000000</v>
      </c>
      <c r="K38" s="69">
        <v>300000000</v>
      </c>
      <c r="L38" s="45" t="s">
        <v>289</v>
      </c>
      <c r="M38" s="70" t="s">
        <v>115</v>
      </c>
      <c r="N38" s="49" t="s">
        <v>290</v>
      </c>
      <c r="O38" s="151">
        <f t="shared" si="6"/>
        <v>0</v>
      </c>
      <c r="P38" s="151">
        <f t="shared" si="7"/>
        <v>300000000</v>
      </c>
      <c r="Q38" s="151">
        <f t="shared" si="8"/>
        <v>0</v>
      </c>
      <c r="R38" s="151">
        <f t="shared" si="9"/>
        <v>0</v>
      </c>
      <c r="S38" s="151"/>
    </row>
    <row r="39" spans="1:20" s="35" customFormat="1" ht="58.5" customHeight="1" outlineLevel="1" x14ac:dyDescent="0.35">
      <c r="A39" s="165">
        <f t="shared" si="10"/>
        <v>4</v>
      </c>
      <c r="B39" s="153">
        <v>21</v>
      </c>
      <c r="C39" s="66" t="s">
        <v>368</v>
      </c>
      <c r="D39" s="49" t="s">
        <v>414</v>
      </c>
      <c r="E39" s="49">
        <v>1</v>
      </c>
      <c r="F39" s="49"/>
      <c r="G39" s="49">
        <v>1</v>
      </c>
      <c r="H39" s="49"/>
      <c r="I39" s="49"/>
      <c r="J39" s="69">
        <v>20000000</v>
      </c>
      <c r="K39" s="69">
        <v>20000000</v>
      </c>
      <c r="L39" s="45" t="s">
        <v>411</v>
      </c>
      <c r="M39" s="70" t="s">
        <v>115</v>
      </c>
      <c r="N39" s="49" t="s">
        <v>290</v>
      </c>
      <c r="O39" s="151">
        <f t="shared" si="6"/>
        <v>0</v>
      </c>
      <c r="P39" s="151">
        <f t="shared" si="7"/>
        <v>20000000</v>
      </c>
      <c r="Q39" s="151">
        <f t="shared" si="8"/>
        <v>0</v>
      </c>
      <c r="R39" s="151">
        <f t="shared" si="9"/>
        <v>0</v>
      </c>
      <c r="S39" s="151"/>
    </row>
    <row r="40" spans="1:20" s="35" customFormat="1" ht="63" outlineLevel="1" x14ac:dyDescent="0.35">
      <c r="A40" s="165">
        <f t="shared" si="10"/>
        <v>5</v>
      </c>
      <c r="B40" s="153">
        <v>22</v>
      </c>
      <c r="C40" s="66" t="s">
        <v>10</v>
      </c>
      <c r="D40" s="45" t="s">
        <v>414</v>
      </c>
      <c r="E40" s="45">
        <v>5</v>
      </c>
      <c r="F40" s="49">
        <v>2</v>
      </c>
      <c r="G40" s="49">
        <v>1</v>
      </c>
      <c r="H40" s="49">
        <v>1</v>
      </c>
      <c r="I40" s="45">
        <v>1</v>
      </c>
      <c r="J40" s="67">
        <v>3000000</v>
      </c>
      <c r="K40" s="67">
        <v>15000000</v>
      </c>
      <c r="L40" s="45" t="s">
        <v>412</v>
      </c>
      <c r="M40" s="70" t="s">
        <v>115</v>
      </c>
      <c r="N40" s="71" t="s">
        <v>11</v>
      </c>
      <c r="O40" s="151">
        <f t="shared" si="6"/>
        <v>6000000</v>
      </c>
      <c r="P40" s="151">
        <f t="shared" si="7"/>
        <v>3000000</v>
      </c>
      <c r="Q40" s="151">
        <f t="shared" si="8"/>
        <v>3000000</v>
      </c>
      <c r="R40" s="151">
        <f t="shared" si="9"/>
        <v>3000000</v>
      </c>
      <c r="S40" s="151"/>
    </row>
    <row r="41" spans="1:20" s="35" customFormat="1" ht="96.75" customHeight="1" outlineLevel="1" x14ac:dyDescent="0.35">
      <c r="A41" s="165">
        <f t="shared" si="10"/>
        <v>6</v>
      </c>
      <c r="B41" s="153">
        <v>23</v>
      </c>
      <c r="C41" s="66" t="s">
        <v>12</v>
      </c>
      <c r="D41" s="45" t="s">
        <v>414</v>
      </c>
      <c r="E41" s="45">
        <v>1</v>
      </c>
      <c r="F41" s="49">
        <v>1</v>
      </c>
      <c r="G41" s="49"/>
      <c r="H41" s="49"/>
      <c r="I41" s="45"/>
      <c r="J41" s="67">
        <v>5000000</v>
      </c>
      <c r="K41" s="67">
        <v>5000000</v>
      </c>
      <c r="L41" s="45" t="s">
        <v>413</v>
      </c>
      <c r="M41" s="70" t="s">
        <v>115</v>
      </c>
      <c r="N41" s="45" t="s">
        <v>13</v>
      </c>
      <c r="O41" s="151">
        <f t="shared" si="6"/>
        <v>5000000</v>
      </c>
      <c r="P41" s="151">
        <f t="shared" si="7"/>
        <v>0</v>
      </c>
      <c r="Q41" s="151">
        <f t="shared" si="8"/>
        <v>0</v>
      </c>
      <c r="R41" s="151">
        <f t="shared" si="9"/>
        <v>0</v>
      </c>
      <c r="S41" s="151"/>
    </row>
    <row r="42" spans="1:20" s="132" customFormat="1" x14ac:dyDescent="0.35">
      <c r="A42" s="164"/>
      <c r="B42" s="211" t="s">
        <v>9</v>
      </c>
      <c r="C42" s="211"/>
      <c r="D42" s="211"/>
      <c r="E42" s="211"/>
      <c r="F42" s="211"/>
      <c r="G42" s="211"/>
      <c r="H42" s="211"/>
      <c r="I42" s="211"/>
      <c r="J42" s="211"/>
      <c r="K42" s="131">
        <v>840000000</v>
      </c>
      <c r="L42" s="228"/>
      <c r="M42" s="228"/>
      <c r="N42" s="228"/>
      <c r="O42" s="148">
        <f>SUM(O36:O41)</f>
        <v>11000000</v>
      </c>
      <c r="P42" s="148">
        <f>SUM(P36:P41)</f>
        <v>823000000</v>
      </c>
      <c r="Q42" s="148">
        <f>SUM(Q36:Q41)</f>
        <v>3000000</v>
      </c>
      <c r="R42" s="148">
        <f>SUM(R36:R41)</f>
        <v>3000000</v>
      </c>
      <c r="S42" s="148"/>
    </row>
    <row r="43" spans="1:20" s="12" customFormat="1" x14ac:dyDescent="0.35">
      <c r="A43" s="166"/>
      <c r="B43" s="230" t="s">
        <v>16</v>
      </c>
      <c r="C43" s="230"/>
      <c r="D43" s="230"/>
      <c r="E43" s="230"/>
      <c r="F43" s="230"/>
      <c r="G43" s="230"/>
      <c r="H43" s="230"/>
      <c r="I43" s="230"/>
      <c r="J43" s="230"/>
      <c r="K43" s="230"/>
      <c r="L43" s="230"/>
      <c r="M43" s="230"/>
      <c r="N43" s="230"/>
      <c r="O43" s="151"/>
      <c r="P43" s="151"/>
      <c r="Q43" s="151"/>
      <c r="R43" s="151"/>
      <c r="S43" s="151"/>
    </row>
    <row r="44" spans="1:20" s="12" customFormat="1" ht="105.75" customHeight="1" outlineLevel="1" x14ac:dyDescent="0.35">
      <c r="A44" s="166">
        <v>1</v>
      </c>
      <c r="B44" s="45">
        <f>B41+1</f>
        <v>24</v>
      </c>
      <c r="C44" s="66" t="s">
        <v>369</v>
      </c>
      <c r="D44" s="45" t="s">
        <v>15</v>
      </c>
      <c r="E44" s="45">
        <v>1</v>
      </c>
      <c r="F44" s="60"/>
      <c r="G44" s="45">
        <v>1</v>
      </c>
      <c r="H44" s="45"/>
      <c r="I44" s="45"/>
      <c r="J44" s="67">
        <v>500000000</v>
      </c>
      <c r="K44" s="67">
        <v>500000000</v>
      </c>
      <c r="L44" s="45" t="s">
        <v>14</v>
      </c>
      <c r="M44" s="72" t="s">
        <v>115</v>
      </c>
      <c r="N44" s="71" t="s">
        <v>116</v>
      </c>
      <c r="O44" s="151">
        <f t="shared" ref="O44" si="11">J44*F44</f>
        <v>0</v>
      </c>
      <c r="P44" s="151">
        <f t="shared" ref="P44" si="12">J44*G44</f>
        <v>500000000</v>
      </c>
      <c r="Q44" s="151">
        <f t="shared" ref="Q44" si="13">J44*H44</f>
        <v>0</v>
      </c>
      <c r="R44" s="151">
        <f t="shared" ref="R44" si="14">J44*I44</f>
        <v>0</v>
      </c>
      <c r="S44" s="151"/>
    </row>
    <row r="45" spans="1:20" s="12" customFormat="1" ht="86.25" customHeight="1" outlineLevel="1" x14ac:dyDescent="0.35">
      <c r="A45" s="166">
        <f>A44+1</f>
        <v>2</v>
      </c>
      <c r="B45" s="153">
        <v>25</v>
      </c>
      <c r="C45" s="66" t="s">
        <v>370</v>
      </c>
      <c r="D45" s="45" t="s">
        <v>15</v>
      </c>
      <c r="E45" s="45">
        <v>1</v>
      </c>
      <c r="F45" s="45"/>
      <c r="G45" s="45">
        <v>1</v>
      </c>
      <c r="H45" s="49"/>
      <c r="I45" s="45"/>
      <c r="J45" s="67">
        <v>10000000</v>
      </c>
      <c r="K45" s="67">
        <v>10000000</v>
      </c>
      <c r="L45" s="45" t="s">
        <v>14</v>
      </c>
      <c r="M45" s="72" t="s">
        <v>115</v>
      </c>
      <c r="N45" s="71" t="s">
        <v>116</v>
      </c>
      <c r="O45" s="151">
        <f t="shared" ref="O45:O58" si="15">J45*F45</f>
        <v>0</v>
      </c>
      <c r="P45" s="151">
        <f t="shared" ref="P45:P58" si="16">J45*G45</f>
        <v>10000000</v>
      </c>
      <c r="Q45" s="151">
        <f t="shared" ref="Q45:Q58" si="17">J45*H45</f>
        <v>0</v>
      </c>
      <c r="R45" s="151">
        <f t="shared" ref="R45:R58" si="18">J45*I45</f>
        <v>0</v>
      </c>
      <c r="S45" s="151"/>
    </row>
    <row r="46" spans="1:20" s="12" customFormat="1" ht="86.25" customHeight="1" outlineLevel="1" x14ac:dyDescent="0.35">
      <c r="A46" s="166">
        <f t="shared" ref="A46:A58" si="19">A45+1</f>
        <v>3</v>
      </c>
      <c r="B46" s="153">
        <v>26</v>
      </c>
      <c r="C46" s="66" t="s">
        <v>371</v>
      </c>
      <c r="D46" s="45" t="s">
        <v>15</v>
      </c>
      <c r="E46" s="45">
        <v>1</v>
      </c>
      <c r="F46" s="61"/>
      <c r="G46" s="45">
        <v>1</v>
      </c>
      <c r="H46" s="49"/>
      <c r="I46" s="45"/>
      <c r="J46" s="67">
        <v>10000000</v>
      </c>
      <c r="K46" s="67">
        <v>10000000</v>
      </c>
      <c r="L46" s="45" t="s">
        <v>14</v>
      </c>
      <c r="M46" s="72" t="s">
        <v>115</v>
      </c>
      <c r="N46" s="71" t="s">
        <v>116</v>
      </c>
      <c r="O46" s="151">
        <f t="shared" si="15"/>
        <v>0</v>
      </c>
      <c r="P46" s="151">
        <f t="shared" si="16"/>
        <v>10000000</v>
      </c>
      <c r="Q46" s="151">
        <f t="shared" si="17"/>
        <v>0</v>
      </c>
      <c r="R46" s="151">
        <f t="shared" si="18"/>
        <v>0</v>
      </c>
      <c r="S46" s="151"/>
    </row>
    <row r="47" spans="1:20" s="12" customFormat="1" ht="86.25" customHeight="1" outlineLevel="1" x14ac:dyDescent="0.35">
      <c r="A47" s="166">
        <f t="shared" si="19"/>
        <v>4</v>
      </c>
      <c r="B47" s="153">
        <v>27</v>
      </c>
      <c r="C47" s="66" t="s">
        <v>372</v>
      </c>
      <c r="D47" s="45" t="s">
        <v>15</v>
      </c>
      <c r="E47" s="45">
        <v>1</v>
      </c>
      <c r="F47" s="61"/>
      <c r="G47" s="45">
        <v>1</v>
      </c>
      <c r="H47" s="49"/>
      <c r="I47" s="45"/>
      <c r="J47" s="67">
        <v>15000000</v>
      </c>
      <c r="K47" s="67">
        <v>15000000</v>
      </c>
      <c r="L47" s="45" t="s">
        <v>14</v>
      </c>
      <c r="M47" s="72" t="s">
        <v>115</v>
      </c>
      <c r="N47" s="71" t="s">
        <v>116</v>
      </c>
      <c r="O47" s="151">
        <f t="shared" si="15"/>
        <v>0</v>
      </c>
      <c r="P47" s="151">
        <f t="shared" si="16"/>
        <v>15000000</v>
      </c>
      <c r="Q47" s="151">
        <f t="shared" si="17"/>
        <v>0</v>
      </c>
      <c r="R47" s="151">
        <f t="shared" si="18"/>
        <v>0</v>
      </c>
      <c r="S47" s="151"/>
    </row>
    <row r="48" spans="1:20" s="14" customFormat="1" ht="86.25" customHeight="1" outlineLevel="1" x14ac:dyDescent="0.35">
      <c r="A48" s="166">
        <f t="shared" si="19"/>
        <v>5</v>
      </c>
      <c r="B48" s="153">
        <v>28</v>
      </c>
      <c r="C48" s="66" t="s">
        <v>373</v>
      </c>
      <c r="D48" s="45" t="s">
        <v>15</v>
      </c>
      <c r="E48" s="45">
        <v>1</v>
      </c>
      <c r="F48" s="60"/>
      <c r="G48" s="45">
        <v>1</v>
      </c>
      <c r="H48" s="45"/>
      <c r="I48" s="45"/>
      <c r="J48" s="67">
        <v>15000000</v>
      </c>
      <c r="K48" s="67">
        <v>15000000</v>
      </c>
      <c r="L48" s="45" t="s">
        <v>14</v>
      </c>
      <c r="M48" s="72" t="s">
        <v>115</v>
      </c>
      <c r="N48" s="71" t="s">
        <v>116</v>
      </c>
      <c r="O48" s="151">
        <f t="shared" si="15"/>
        <v>0</v>
      </c>
      <c r="P48" s="151">
        <f t="shared" si="16"/>
        <v>15000000</v>
      </c>
      <c r="Q48" s="151">
        <f t="shared" si="17"/>
        <v>0</v>
      </c>
      <c r="R48" s="151">
        <f t="shared" si="18"/>
        <v>0</v>
      </c>
      <c r="S48" s="151"/>
    </row>
    <row r="49" spans="1:19" s="12" customFormat="1" ht="86.25" customHeight="1" outlineLevel="1" x14ac:dyDescent="0.35">
      <c r="A49" s="166">
        <f t="shared" si="19"/>
        <v>6</v>
      </c>
      <c r="B49" s="153">
        <v>29</v>
      </c>
      <c r="C49" s="66" t="s">
        <v>374</v>
      </c>
      <c r="D49" s="45" t="s">
        <v>15</v>
      </c>
      <c r="E49" s="45">
        <v>1</v>
      </c>
      <c r="F49" s="45"/>
      <c r="G49" s="45">
        <v>1</v>
      </c>
      <c r="H49" s="49"/>
      <c r="I49" s="45"/>
      <c r="J49" s="67">
        <v>15000000</v>
      </c>
      <c r="K49" s="67">
        <v>15000000</v>
      </c>
      <c r="L49" s="45" t="s">
        <v>14</v>
      </c>
      <c r="M49" s="72" t="s">
        <v>115</v>
      </c>
      <c r="N49" s="71" t="s">
        <v>116</v>
      </c>
      <c r="O49" s="151">
        <f t="shared" si="15"/>
        <v>0</v>
      </c>
      <c r="P49" s="151">
        <f t="shared" si="16"/>
        <v>15000000</v>
      </c>
      <c r="Q49" s="151">
        <f t="shared" si="17"/>
        <v>0</v>
      </c>
      <c r="R49" s="151">
        <f t="shared" si="18"/>
        <v>0</v>
      </c>
      <c r="S49" s="151"/>
    </row>
    <row r="50" spans="1:19" s="35" customFormat="1" ht="86.25" customHeight="1" outlineLevel="1" x14ac:dyDescent="0.35">
      <c r="A50" s="166">
        <f t="shared" si="19"/>
        <v>7</v>
      </c>
      <c r="B50" s="153">
        <v>30</v>
      </c>
      <c r="C50" s="66" t="s">
        <v>375</v>
      </c>
      <c r="D50" s="45" t="s">
        <v>15</v>
      </c>
      <c r="E50" s="45">
        <v>1</v>
      </c>
      <c r="F50" s="60"/>
      <c r="G50" s="45">
        <v>1</v>
      </c>
      <c r="H50" s="49"/>
      <c r="I50" s="45"/>
      <c r="J50" s="67">
        <v>20000000</v>
      </c>
      <c r="K50" s="67">
        <v>20000000</v>
      </c>
      <c r="L50" s="45" t="s">
        <v>14</v>
      </c>
      <c r="M50" s="72" t="s">
        <v>115</v>
      </c>
      <c r="N50" s="71" t="s">
        <v>116</v>
      </c>
      <c r="O50" s="151">
        <f t="shared" si="15"/>
        <v>0</v>
      </c>
      <c r="P50" s="151">
        <f t="shared" si="16"/>
        <v>20000000</v>
      </c>
      <c r="Q50" s="151">
        <f t="shared" si="17"/>
        <v>0</v>
      </c>
      <c r="R50" s="151">
        <f t="shared" si="18"/>
        <v>0</v>
      </c>
      <c r="S50" s="151"/>
    </row>
    <row r="51" spans="1:19" s="35" customFormat="1" ht="86.25" customHeight="1" outlineLevel="1" x14ac:dyDescent="0.35">
      <c r="A51" s="166">
        <f t="shared" si="19"/>
        <v>8</v>
      </c>
      <c r="B51" s="153">
        <v>31</v>
      </c>
      <c r="C51" s="66" t="s">
        <v>376</v>
      </c>
      <c r="D51" s="45" t="s">
        <v>15</v>
      </c>
      <c r="E51" s="45">
        <v>5</v>
      </c>
      <c r="F51" s="49">
        <v>2</v>
      </c>
      <c r="G51" s="49">
        <v>1</v>
      </c>
      <c r="H51" s="49">
        <v>1</v>
      </c>
      <c r="I51" s="45">
        <v>1</v>
      </c>
      <c r="J51" s="67">
        <v>6000000</v>
      </c>
      <c r="K51" s="67">
        <v>30000000</v>
      </c>
      <c r="L51" s="45" t="s">
        <v>14</v>
      </c>
      <c r="M51" s="72" t="s">
        <v>115</v>
      </c>
      <c r="N51" s="71" t="s">
        <v>116</v>
      </c>
      <c r="O51" s="151">
        <f t="shared" si="15"/>
        <v>12000000</v>
      </c>
      <c r="P51" s="151">
        <f t="shared" si="16"/>
        <v>6000000</v>
      </c>
      <c r="Q51" s="151">
        <f t="shared" si="17"/>
        <v>6000000</v>
      </c>
      <c r="R51" s="151">
        <f t="shared" si="18"/>
        <v>6000000</v>
      </c>
      <c r="S51" s="151"/>
    </row>
    <row r="52" spans="1:19" s="35" customFormat="1" ht="86.25" customHeight="1" outlineLevel="1" x14ac:dyDescent="0.35">
      <c r="A52" s="166">
        <f t="shared" si="19"/>
        <v>9</v>
      </c>
      <c r="B52" s="153">
        <v>32</v>
      </c>
      <c r="C52" s="66" t="s">
        <v>377</v>
      </c>
      <c r="D52" s="45" t="s">
        <v>15</v>
      </c>
      <c r="E52" s="45">
        <v>10</v>
      </c>
      <c r="F52" s="49">
        <v>3</v>
      </c>
      <c r="G52" s="49">
        <v>3</v>
      </c>
      <c r="H52" s="45">
        <v>2</v>
      </c>
      <c r="I52" s="45">
        <v>2</v>
      </c>
      <c r="J52" s="67">
        <v>3000000</v>
      </c>
      <c r="K52" s="67">
        <v>30000000</v>
      </c>
      <c r="L52" s="45" t="s">
        <v>14</v>
      </c>
      <c r="M52" s="72" t="s">
        <v>115</v>
      </c>
      <c r="N52" s="71" t="s">
        <v>116</v>
      </c>
      <c r="O52" s="151">
        <f t="shared" si="15"/>
        <v>9000000</v>
      </c>
      <c r="P52" s="151">
        <f t="shared" si="16"/>
        <v>9000000</v>
      </c>
      <c r="Q52" s="151">
        <f t="shared" si="17"/>
        <v>6000000</v>
      </c>
      <c r="R52" s="151">
        <f t="shared" si="18"/>
        <v>6000000</v>
      </c>
      <c r="S52" s="151"/>
    </row>
    <row r="53" spans="1:19" s="35" customFormat="1" ht="86.25" customHeight="1" outlineLevel="1" x14ac:dyDescent="0.35">
      <c r="A53" s="166">
        <f t="shared" si="19"/>
        <v>10</v>
      </c>
      <c r="B53" s="153">
        <v>33</v>
      </c>
      <c r="C53" s="66" t="s">
        <v>378</v>
      </c>
      <c r="D53" s="45" t="s">
        <v>15</v>
      </c>
      <c r="E53" s="45">
        <v>20</v>
      </c>
      <c r="F53" s="73">
        <v>5</v>
      </c>
      <c r="G53" s="45">
        <v>5</v>
      </c>
      <c r="H53" s="49">
        <v>5</v>
      </c>
      <c r="I53" s="45">
        <v>5</v>
      </c>
      <c r="J53" s="67">
        <v>1500000</v>
      </c>
      <c r="K53" s="67">
        <v>30000000</v>
      </c>
      <c r="L53" s="45" t="s">
        <v>14</v>
      </c>
      <c r="M53" s="72" t="s">
        <v>115</v>
      </c>
      <c r="N53" s="71" t="s">
        <v>116</v>
      </c>
      <c r="O53" s="151">
        <f t="shared" si="15"/>
        <v>7500000</v>
      </c>
      <c r="P53" s="151">
        <f t="shared" si="16"/>
        <v>7500000</v>
      </c>
      <c r="Q53" s="151">
        <f t="shared" si="17"/>
        <v>7500000</v>
      </c>
      <c r="R53" s="151">
        <f t="shared" si="18"/>
        <v>7500000</v>
      </c>
      <c r="S53" s="151"/>
    </row>
    <row r="54" spans="1:19" s="35" customFormat="1" ht="86.25" customHeight="1" outlineLevel="1" x14ac:dyDescent="0.35">
      <c r="A54" s="166">
        <f t="shared" si="19"/>
        <v>11</v>
      </c>
      <c r="B54" s="153">
        <v>34</v>
      </c>
      <c r="C54" s="66" t="s">
        <v>379</v>
      </c>
      <c r="D54" s="45" t="s">
        <v>15</v>
      </c>
      <c r="E54" s="45">
        <v>1</v>
      </c>
      <c r="F54" s="45"/>
      <c r="G54" s="45">
        <v>1</v>
      </c>
      <c r="H54" s="49"/>
      <c r="I54" s="45"/>
      <c r="J54" s="67">
        <v>15000000</v>
      </c>
      <c r="K54" s="67">
        <v>15000000</v>
      </c>
      <c r="L54" s="45" t="s">
        <v>14</v>
      </c>
      <c r="M54" s="72" t="s">
        <v>115</v>
      </c>
      <c r="N54" s="71" t="s">
        <v>116</v>
      </c>
      <c r="O54" s="151">
        <f t="shared" si="15"/>
        <v>0</v>
      </c>
      <c r="P54" s="151">
        <f t="shared" si="16"/>
        <v>15000000</v>
      </c>
      <c r="Q54" s="151">
        <f t="shared" si="17"/>
        <v>0</v>
      </c>
      <c r="R54" s="151">
        <f t="shared" si="18"/>
        <v>0</v>
      </c>
      <c r="S54" s="151"/>
    </row>
    <row r="55" spans="1:19" s="35" customFormat="1" ht="86.25" customHeight="1" outlineLevel="1" x14ac:dyDescent="0.35">
      <c r="A55" s="166">
        <f t="shared" si="19"/>
        <v>12</v>
      </c>
      <c r="B55" s="153">
        <v>35</v>
      </c>
      <c r="C55" s="66" t="s">
        <v>380</v>
      </c>
      <c r="D55" s="45" t="s">
        <v>15</v>
      </c>
      <c r="E55" s="45">
        <v>1</v>
      </c>
      <c r="F55" s="49"/>
      <c r="G55" s="45">
        <v>1</v>
      </c>
      <c r="H55" s="49"/>
      <c r="I55" s="45"/>
      <c r="J55" s="67">
        <v>40000000</v>
      </c>
      <c r="K55" s="67">
        <v>40000000</v>
      </c>
      <c r="L55" s="45" t="s">
        <v>14</v>
      </c>
      <c r="M55" s="72" t="s">
        <v>115</v>
      </c>
      <c r="N55" s="71" t="s">
        <v>116</v>
      </c>
      <c r="O55" s="151">
        <f t="shared" si="15"/>
        <v>0</v>
      </c>
      <c r="P55" s="151">
        <f t="shared" si="16"/>
        <v>40000000</v>
      </c>
      <c r="Q55" s="151">
        <f t="shared" si="17"/>
        <v>0</v>
      </c>
      <c r="R55" s="151">
        <f t="shared" si="18"/>
        <v>0</v>
      </c>
      <c r="S55" s="151"/>
    </row>
    <row r="56" spans="1:19" s="35" customFormat="1" ht="86.25" customHeight="1" outlineLevel="1" x14ac:dyDescent="0.35">
      <c r="A56" s="166">
        <f t="shared" si="19"/>
        <v>13</v>
      </c>
      <c r="B56" s="153">
        <v>36</v>
      </c>
      <c r="C56" s="66" t="s">
        <v>381</v>
      </c>
      <c r="D56" s="45" t="s">
        <v>15</v>
      </c>
      <c r="E56" s="45">
        <v>5</v>
      </c>
      <c r="F56" s="49">
        <v>2</v>
      </c>
      <c r="G56" s="49">
        <v>1</v>
      </c>
      <c r="H56" s="49">
        <v>1</v>
      </c>
      <c r="I56" s="45">
        <v>1</v>
      </c>
      <c r="J56" s="67">
        <v>40000000</v>
      </c>
      <c r="K56" s="67">
        <v>200000000</v>
      </c>
      <c r="L56" s="45" t="s">
        <v>14</v>
      </c>
      <c r="M56" s="72" t="s">
        <v>115</v>
      </c>
      <c r="N56" s="71" t="s">
        <v>116</v>
      </c>
      <c r="O56" s="151">
        <f t="shared" si="15"/>
        <v>80000000</v>
      </c>
      <c r="P56" s="151">
        <f t="shared" si="16"/>
        <v>40000000</v>
      </c>
      <c r="Q56" s="151">
        <f t="shared" si="17"/>
        <v>40000000</v>
      </c>
      <c r="R56" s="151">
        <f t="shared" si="18"/>
        <v>40000000</v>
      </c>
      <c r="S56" s="151"/>
    </row>
    <row r="57" spans="1:19" s="35" customFormat="1" ht="86.25" customHeight="1" outlineLevel="1" x14ac:dyDescent="0.35">
      <c r="A57" s="166">
        <f t="shared" si="19"/>
        <v>14</v>
      </c>
      <c r="B57" s="153">
        <v>37</v>
      </c>
      <c r="C57" s="66" t="s">
        <v>382</v>
      </c>
      <c r="D57" s="45" t="s">
        <v>15</v>
      </c>
      <c r="E57" s="45">
        <v>13</v>
      </c>
      <c r="F57" s="49">
        <v>4</v>
      </c>
      <c r="G57" s="49">
        <v>3</v>
      </c>
      <c r="H57" s="49">
        <v>3</v>
      </c>
      <c r="I57" s="45">
        <v>3</v>
      </c>
      <c r="J57" s="67">
        <v>11538461.538461538</v>
      </c>
      <c r="K57" s="67">
        <v>150000000</v>
      </c>
      <c r="L57" s="45" t="s">
        <v>14</v>
      </c>
      <c r="M57" s="72" t="s">
        <v>115</v>
      </c>
      <c r="N57" s="71" t="s">
        <v>116</v>
      </c>
      <c r="O57" s="151">
        <f t="shared" si="15"/>
        <v>46153846.153846152</v>
      </c>
      <c r="P57" s="151">
        <f t="shared" si="16"/>
        <v>34615384.615384616</v>
      </c>
      <c r="Q57" s="151">
        <f t="shared" si="17"/>
        <v>34615384.615384616</v>
      </c>
      <c r="R57" s="151">
        <f t="shared" si="18"/>
        <v>34615384.615384616</v>
      </c>
      <c r="S57" s="151"/>
    </row>
    <row r="58" spans="1:19" s="35" customFormat="1" ht="86.25" customHeight="1" outlineLevel="1" x14ac:dyDescent="0.35">
      <c r="A58" s="166">
        <f t="shared" si="19"/>
        <v>15</v>
      </c>
      <c r="B58" s="153">
        <v>38</v>
      </c>
      <c r="C58" s="66" t="s">
        <v>383</v>
      </c>
      <c r="D58" s="45" t="s">
        <v>15</v>
      </c>
      <c r="E58" s="45">
        <v>5</v>
      </c>
      <c r="F58" s="74">
        <v>3</v>
      </c>
      <c r="G58" s="49">
        <v>2</v>
      </c>
      <c r="H58" s="49"/>
      <c r="I58" s="45"/>
      <c r="J58" s="67">
        <v>100000000</v>
      </c>
      <c r="K58" s="67">
        <v>500000000</v>
      </c>
      <c r="L58" s="45" t="s">
        <v>14</v>
      </c>
      <c r="M58" s="72" t="s">
        <v>115</v>
      </c>
      <c r="N58" s="71" t="s">
        <v>116</v>
      </c>
      <c r="O58" s="151">
        <f t="shared" si="15"/>
        <v>300000000</v>
      </c>
      <c r="P58" s="151">
        <f t="shared" si="16"/>
        <v>200000000</v>
      </c>
      <c r="Q58" s="151">
        <f t="shared" si="17"/>
        <v>0</v>
      </c>
      <c r="R58" s="151">
        <f t="shared" si="18"/>
        <v>0</v>
      </c>
      <c r="S58" s="151"/>
    </row>
    <row r="59" spans="1:19" s="132" customFormat="1" x14ac:dyDescent="0.35">
      <c r="A59" s="164"/>
      <c r="B59" s="211" t="s">
        <v>9</v>
      </c>
      <c r="C59" s="211"/>
      <c r="D59" s="211"/>
      <c r="E59" s="211"/>
      <c r="F59" s="211"/>
      <c r="G59" s="211"/>
      <c r="H59" s="211"/>
      <c r="I59" s="211"/>
      <c r="J59" s="211"/>
      <c r="K59" s="131">
        <v>1580000000</v>
      </c>
      <c r="L59" s="228"/>
      <c r="M59" s="228"/>
      <c r="N59" s="228"/>
      <c r="O59" s="148">
        <f>SUM(O44:O58)</f>
        <v>454653846.15384614</v>
      </c>
      <c r="P59" s="148">
        <f>SUM(P44:P58)</f>
        <v>937115384.61538458</v>
      </c>
      <c r="Q59" s="148">
        <f>SUM(Q44:Q58)</f>
        <v>94115384.615384609</v>
      </c>
      <c r="R59" s="148">
        <f>SUM(R44:R58)</f>
        <v>94115384.615384609</v>
      </c>
      <c r="S59" s="148"/>
    </row>
    <row r="60" spans="1:19" s="35" customFormat="1" x14ac:dyDescent="0.35">
      <c r="A60" s="165"/>
      <c r="B60" s="229" t="s">
        <v>291</v>
      </c>
      <c r="C60" s="229"/>
      <c r="D60" s="229"/>
      <c r="E60" s="229"/>
      <c r="F60" s="229"/>
      <c r="G60" s="229"/>
      <c r="H60" s="229"/>
      <c r="I60" s="229"/>
      <c r="J60" s="229"/>
      <c r="K60" s="229"/>
      <c r="L60" s="229"/>
      <c r="M60" s="229"/>
      <c r="N60" s="229"/>
      <c r="O60" s="151"/>
      <c r="P60" s="151"/>
      <c r="Q60" s="151"/>
      <c r="R60" s="151"/>
      <c r="S60" s="151"/>
    </row>
    <row r="61" spans="1:19" s="35" customFormat="1" ht="88.5" customHeight="1" outlineLevel="1" x14ac:dyDescent="0.35">
      <c r="A61" s="165">
        <v>1</v>
      </c>
      <c r="B61" s="45">
        <f>+B58+1</f>
        <v>39</v>
      </c>
      <c r="C61" s="65" t="s">
        <v>137</v>
      </c>
      <c r="D61" s="45" t="s">
        <v>18</v>
      </c>
      <c r="E61" s="45">
        <v>9</v>
      </c>
      <c r="F61" s="49">
        <v>3</v>
      </c>
      <c r="G61" s="49">
        <v>3</v>
      </c>
      <c r="H61" s="49">
        <v>3</v>
      </c>
      <c r="I61" s="45"/>
      <c r="J61" s="126">
        <v>555555.5555555555</v>
      </c>
      <c r="K61" s="67">
        <v>5000000</v>
      </c>
      <c r="L61" s="45" t="s">
        <v>45</v>
      </c>
      <c r="M61" s="76" t="s">
        <v>115</v>
      </c>
      <c r="N61" s="77" t="s">
        <v>116</v>
      </c>
      <c r="O61" s="151">
        <f t="shared" ref="O61:O81" si="20">J61*F61</f>
        <v>1666666.6666666665</v>
      </c>
      <c r="P61" s="151">
        <f t="shared" ref="P61:P80" si="21">J61*G61</f>
        <v>1666666.6666666665</v>
      </c>
      <c r="Q61" s="151">
        <f t="shared" ref="Q61:Q81" si="22">J61*H61</f>
        <v>1666666.6666666665</v>
      </c>
      <c r="R61" s="151">
        <f t="shared" ref="R61:R80" si="23">J61*I61</f>
        <v>0</v>
      </c>
      <c r="S61" s="151">
        <f>O61+P61+Q61+R61-K61</f>
        <v>0</v>
      </c>
    </row>
    <row r="62" spans="1:19" s="35" customFormat="1" ht="89.25" customHeight="1" outlineLevel="1" x14ac:dyDescent="0.35">
      <c r="A62" s="165">
        <f>A61+1</f>
        <v>2</v>
      </c>
      <c r="B62" s="45">
        <f>+B61+1</f>
        <v>40</v>
      </c>
      <c r="C62" s="65" t="s">
        <v>138</v>
      </c>
      <c r="D62" s="45" t="s">
        <v>18</v>
      </c>
      <c r="E62" s="45">
        <v>156</v>
      </c>
      <c r="F62" s="49">
        <v>39</v>
      </c>
      <c r="G62" s="49">
        <v>39</v>
      </c>
      <c r="H62" s="49">
        <v>39</v>
      </c>
      <c r="I62" s="45">
        <v>39</v>
      </c>
      <c r="J62" s="126">
        <v>1923076.923076923</v>
      </c>
      <c r="K62" s="67">
        <v>300000000</v>
      </c>
      <c r="L62" s="45" t="s">
        <v>46</v>
      </c>
      <c r="M62" s="76" t="s">
        <v>115</v>
      </c>
      <c r="N62" s="77" t="s">
        <v>116</v>
      </c>
      <c r="O62" s="151">
        <f t="shared" si="20"/>
        <v>75000000</v>
      </c>
      <c r="P62" s="151">
        <f t="shared" si="21"/>
        <v>75000000</v>
      </c>
      <c r="Q62" s="151">
        <f t="shared" si="22"/>
        <v>75000000</v>
      </c>
      <c r="R62" s="151">
        <f t="shared" si="23"/>
        <v>75000000</v>
      </c>
      <c r="S62" s="151">
        <f t="shared" ref="S62:S80" si="24">O62+P62+Q62+R62-K62</f>
        <v>0</v>
      </c>
    </row>
    <row r="63" spans="1:19" s="35" customFormat="1" ht="89.25" customHeight="1" outlineLevel="1" x14ac:dyDescent="0.35">
      <c r="A63" s="165">
        <f t="shared" ref="A63:A80" si="25">A62+1</f>
        <v>3</v>
      </c>
      <c r="B63" s="97">
        <f t="shared" ref="B63:B81" si="26">+B62+1</f>
        <v>41</v>
      </c>
      <c r="C63" s="65" t="s">
        <v>139</v>
      </c>
      <c r="D63" s="45" t="s">
        <v>18</v>
      </c>
      <c r="E63" s="45">
        <v>1268</v>
      </c>
      <c r="F63" s="49">
        <v>317</v>
      </c>
      <c r="G63" s="49">
        <v>317</v>
      </c>
      <c r="H63" s="49">
        <v>317</v>
      </c>
      <c r="I63" s="49">
        <v>317</v>
      </c>
      <c r="J63" s="126">
        <v>394321.76656151417</v>
      </c>
      <c r="K63" s="67">
        <v>500000000</v>
      </c>
      <c r="L63" s="45" t="s">
        <v>46</v>
      </c>
      <c r="M63" s="76" t="s">
        <v>115</v>
      </c>
      <c r="N63" s="77" t="s">
        <v>116</v>
      </c>
      <c r="O63" s="151">
        <f t="shared" si="20"/>
        <v>125000000</v>
      </c>
      <c r="P63" s="151">
        <f t="shared" si="21"/>
        <v>125000000</v>
      </c>
      <c r="Q63" s="151">
        <f t="shared" si="22"/>
        <v>125000000</v>
      </c>
      <c r="R63" s="151">
        <f t="shared" si="23"/>
        <v>125000000</v>
      </c>
      <c r="S63" s="151">
        <f t="shared" si="24"/>
        <v>0</v>
      </c>
    </row>
    <row r="64" spans="1:19" s="35" customFormat="1" ht="89.25" customHeight="1" outlineLevel="1" x14ac:dyDescent="0.35">
      <c r="A64" s="165">
        <f t="shared" si="25"/>
        <v>4</v>
      </c>
      <c r="B64" s="97">
        <f t="shared" si="26"/>
        <v>42</v>
      </c>
      <c r="C64" s="66" t="s">
        <v>140</v>
      </c>
      <c r="D64" s="45" t="s">
        <v>18</v>
      </c>
      <c r="E64" s="45">
        <v>10</v>
      </c>
      <c r="F64" s="49">
        <v>2</v>
      </c>
      <c r="G64" s="49">
        <v>2</v>
      </c>
      <c r="H64" s="49">
        <v>3</v>
      </c>
      <c r="I64" s="45">
        <v>3</v>
      </c>
      <c r="J64" s="126">
        <v>3000000</v>
      </c>
      <c r="K64" s="67">
        <v>30000000</v>
      </c>
      <c r="L64" s="45" t="s">
        <v>46</v>
      </c>
      <c r="M64" s="76" t="s">
        <v>115</v>
      </c>
      <c r="N64" s="77" t="s">
        <v>116</v>
      </c>
      <c r="O64" s="151">
        <f t="shared" si="20"/>
        <v>6000000</v>
      </c>
      <c r="P64" s="151">
        <f t="shared" si="21"/>
        <v>6000000</v>
      </c>
      <c r="Q64" s="151">
        <f t="shared" si="22"/>
        <v>9000000</v>
      </c>
      <c r="R64" s="151">
        <f t="shared" si="23"/>
        <v>9000000</v>
      </c>
      <c r="S64" s="151">
        <f t="shared" si="24"/>
        <v>0</v>
      </c>
    </row>
    <row r="65" spans="1:19" s="14" customFormat="1" ht="89.25" customHeight="1" outlineLevel="1" x14ac:dyDescent="0.35">
      <c r="A65" s="165">
        <f t="shared" si="25"/>
        <v>5</v>
      </c>
      <c r="B65" s="97">
        <f t="shared" si="26"/>
        <v>43</v>
      </c>
      <c r="C65" s="66" t="s">
        <v>141</v>
      </c>
      <c r="D65" s="45" t="s">
        <v>18</v>
      </c>
      <c r="E65" s="45">
        <v>2</v>
      </c>
      <c r="F65" s="49">
        <v>2</v>
      </c>
      <c r="G65" s="49"/>
      <c r="H65" s="49"/>
      <c r="I65" s="45"/>
      <c r="J65" s="126">
        <v>20000000</v>
      </c>
      <c r="K65" s="67">
        <v>40000000</v>
      </c>
      <c r="L65" s="45" t="s">
        <v>47</v>
      </c>
      <c r="M65" s="76" t="s">
        <v>115</v>
      </c>
      <c r="N65" s="77" t="s">
        <v>116</v>
      </c>
      <c r="O65" s="151">
        <f t="shared" si="20"/>
        <v>40000000</v>
      </c>
      <c r="P65" s="151">
        <f t="shared" si="21"/>
        <v>0</v>
      </c>
      <c r="Q65" s="151">
        <f t="shared" si="22"/>
        <v>0</v>
      </c>
      <c r="R65" s="151">
        <f t="shared" si="23"/>
        <v>0</v>
      </c>
      <c r="S65" s="151">
        <f t="shared" si="24"/>
        <v>0</v>
      </c>
    </row>
    <row r="66" spans="1:19" s="12" customFormat="1" ht="89.25" customHeight="1" outlineLevel="1" x14ac:dyDescent="0.35">
      <c r="A66" s="165">
        <f t="shared" si="25"/>
        <v>6</v>
      </c>
      <c r="B66" s="97">
        <f t="shared" si="26"/>
        <v>44</v>
      </c>
      <c r="C66" s="66" t="s">
        <v>142</v>
      </c>
      <c r="D66" s="45" t="s">
        <v>18</v>
      </c>
      <c r="E66" s="45">
        <v>2</v>
      </c>
      <c r="F66" s="49">
        <v>2</v>
      </c>
      <c r="G66" s="49"/>
      <c r="H66" s="49"/>
      <c r="I66" s="45"/>
      <c r="J66" s="126">
        <v>22500000</v>
      </c>
      <c r="K66" s="67">
        <v>45000000</v>
      </c>
      <c r="L66" s="45" t="s">
        <v>48</v>
      </c>
      <c r="M66" s="76" t="s">
        <v>115</v>
      </c>
      <c r="N66" s="77" t="s">
        <v>116</v>
      </c>
      <c r="O66" s="151">
        <f t="shared" si="20"/>
        <v>45000000</v>
      </c>
      <c r="P66" s="151">
        <f t="shared" si="21"/>
        <v>0</v>
      </c>
      <c r="Q66" s="151">
        <f t="shared" si="22"/>
        <v>0</v>
      </c>
      <c r="R66" s="151">
        <f t="shared" si="23"/>
        <v>0</v>
      </c>
      <c r="S66" s="151">
        <f t="shared" si="24"/>
        <v>0</v>
      </c>
    </row>
    <row r="67" spans="1:19" s="12" customFormat="1" ht="89.25" customHeight="1" outlineLevel="1" x14ac:dyDescent="0.35">
      <c r="A67" s="165">
        <f t="shared" si="25"/>
        <v>7</v>
      </c>
      <c r="B67" s="97">
        <f t="shared" si="26"/>
        <v>45</v>
      </c>
      <c r="C67" s="66" t="s">
        <v>143</v>
      </c>
      <c r="D67" s="45" t="s">
        <v>18</v>
      </c>
      <c r="E67" s="45">
        <v>30</v>
      </c>
      <c r="F67" s="49">
        <v>15</v>
      </c>
      <c r="G67" s="49">
        <v>15</v>
      </c>
      <c r="H67" s="49"/>
      <c r="I67" s="45"/>
      <c r="J67" s="126">
        <v>1000000</v>
      </c>
      <c r="K67" s="67">
        <v>30000000</v>
      </c>
      <c r="L67" s="45" t="s">
        <v>49</v>
      </c>
      <c r="M67" s="76" t="s">
        <v>115</v>
      </c>
      <c r="N67" s="77" t="s">
        <v>116</v>
      </c>
      <c r="O67" s="151">
        <f t="shared" si="20"/>
        <v>15000000</v>
      </c>
      <c r="P67" s="151">
        <f t="shared" si="21"/>
        <v>15000000</v>
      </c>
      <c r="Q67" s="151">
        <f t="shared" si="22"/>
        <v>0</v>
      </c>
      <c r="R67" s="151">
        <f t="shared" si="23"/>
        <v>0</v>
      </c>
      <c r="S67" s="151">
        <f t="shared" si="24"/>
        <v>0</v>
      </c>
    </row>
    <row r="68" spans="1:19" s="12" customFormat="1" ht="89.25" customHeight="1" outlineLevel="1" x14ac:dyDescent="0.35">
      <c r="A68" s="165">
        <f t="shared" si="25"/>
        <v>8</v>
      </c>
      <c r="B68" s="97">
        <f t="shared" si="26"/>
        <v>46</v>
      </c>
      <c r="C68" s="66" t="s">
        <v>144</v>
      </c>
      <c r="D68" s="45" t="s">
        <v>18</v>
      </c>
      <c r="E68" s="45">
        <v>167</v>
      </c>
      <c r="F68" s="49">
        <v>42</v>
      </c>
      <c r="G68" s="49">
        <v>42</v>
      </c>
      <c r="H68" s="49">
        <v>42</v>
      </c>
      <c r="I68" s="45">
        <v>41</v>
      </c>
      <c r="J68" s="126">
        <v>916167.66467065865</v>
      </c>
      <c r="K68" s="67">
        <v>153000000</v>
      </c>
      <c r="L68" s="45" t="s">
        <v>49</v>
      </c>
      <c r="M68" s="76" t="s">
        <v>115</v>
      </c>
      <c r="N68" s="77" t="s">
        <v>116</v>
      </c>
      <c r="O68" s="151">
        <f t="shared" si="20"/>
        <v>38479041.916167662</v>
      </c>
      <c r="P68" s="151">
        <f t="shared" si="21"/>
        <v>38479041.916167662</v>
      </c>
      <c r="Q68" s="151">
        <f t="shared" si="22"/>
        <v>38479041.916167662</v>
      </c>
      <c r="R68" s="151">
        <f t="shared" si="23"/>
        <v>37562874.251497008</v>
      </c>
      <c r="S68" s="151">
        <f t="shared" si="24"/>
        <v>0</v>
      </c>
    </row>
    <row r="69" spans="1:19" s="12" customFormat="1" ht="89.25" customHeight="1" outlineLevel="1" x14ac:dyDescent="0.35">
      <c r="A69" s="165">
        <f t="shared" si="25"/>
        <v>9</v>
      </c>
      <c r="B69" s="97">
        <f t="shared" si="26"/>
        <v>47</v>
      </c>
      <c r="C69" s="66" t="s">
        <v>145</v>
      </c>
      <c r="D69" s="45" t="s">
        <v>18</v>
      </c>
      <c r="E69" s="45">
        <v>6</v>
      </c>
      <c r="F69" s="49">
        <v>2</v>
      </c>
      <c r="G69" s="49">
        <v>2</v>
      </c>
      <c r="H69" s="49">
        <v>1</v>
      </c>
      <c r="I69" s="45">
        <v>1</v>
      </c>
      <c r="J69" s="126">
        <v>1666666.6666666667</v>
      </c>
      <c r="K69" s="67">
        <v>10000000</v>
      </c>
      <c r="L69" s="45" t="s">
        <v>119</v>
      </c>
      <c r="M69" s="76" t="s">
        <v>115</v>
      </c>
      <c r="N69" s="77" t="s">
        <v>116</v>
      </c>
      <c r="O69" s="151">
        <f t="shared" si="20"/>
        <v>3333333.3333333335</v>
      </c>
      <c r="P69" s="151">
        <f t="shared" si="21"/>
        <v>3333333.3333333335</v>
      </c>
      <c r="Q69" s="151">
        <f t="shared" si="22"/>
        <v>1666666.6666666667</v>
      </c>
      <c r="R69" s="151">
        <f t="shared" si="23"/>
        <v>1666666.6666666667</v>
      </c>
      <c r="S69" s="151">
        <f t="shared" si="24"/>
        <v>0</v>
      </c>
    </row>
    <row r="70" spans="1:19" s="14" customFormat="1" ht="89.25" customHeight="1" outlineLevel="1" x14ac:dyDescent="0.35">
      <c r="A70" s="165">
        <f t="shared" si="25"/>
        <v>10</v>
      </c>
      <c r="B70" s="97">
        <f t="shared" si="26"/>
        <v>48</v>
      </c>
      <c r="C70" s="66" t="s">
        <v>146</v>
      </c>
      <c r="D70" s="45" t="s">
        <v>18</v>
      </c>
      <c r="E70" s="45">
        <v>1</v>
      </c>
      <c r="F70" s="49">
        <v>1</v>
      </c>
      <c r="G70" s="49"/>
      <c r="H70" s="49"/>
      <c r="I70" s="45"/>
      <c r="J70" s="126">
        <v>20000000</v>
      </c>
      <c r="K70" s="67">
        <v>20000000</v>
      </c>
      <c r="L70" s="45" t="s">
        <v>119</v>
      </c>
      <c r="M70" s="76" t="s">
        <v>115</v>
      </c>
      <c r="N70" s="77" t="s">
        <v>116</v>
      </c>
      <c r="O70" s="151">
        <f t="shared" si="20"/>
        <v>20000000</v>
      </c>
      <c r="P70" s="151">
        <f t="shared" si="21"/>
        <v>0</v>
      </c>
      <c r="Q70" s="151">
        <f t="shared" si="22"/>
        <v>0</v>
      </c>
      <c r="R70" s="151">
        <f t="shared" si="23"/>
        <v>0</v>
      </c>
      <c r="S70" s="151">
        <f t="shared" si="24"/>
        <v>0</v>
      </c>
    </row>
    <row r="71" spans="1:19" ht="89.25" customHeight="1" outlineLevel="1" x14ac:dyDescent="0.35">
      <c r="A71" s="165">
        <f t="shared" si="25"/>
        <v>11</v>
      </c>
      <c r="B71" s="97">
        <f t="shared" si="26"/>
        <v>49</v>
      </c>
      <c r="C71" s="66" t="s">
        <v>117</v>
      </c>
      <c r="D71" s="45" t="s">
        <v>18</v>
      </c>
      <c r="E71" s="45">
        <v>1</v>
      </c>
      <c r="F71" s="49">
        <v>1</v>
      </c>
      <c r="G71" s="49"/>
      <c r="H71" s="49"/>
      <c r="I71" s="45"/>
      <c r="J71" s="126">
        <v>20000000</v>
      </c>
      <c r="K71" s="67">
        <v>20000000</v>
      </c>
      <c r="L71" s="45" t="s">
        <v>119</v>
      </c>
      <c r="M71" s="76" t="s">
        <v>115</v>
      </c>
      <c r="N71" s="77" t="s">
        <v>116</v>
      </c>
      <c r="O71" s="151">
        <f t="shared" si="20"/>
        <v>20000000</v>
      </c>
      <c r="P71" s="151">
        <f t="shared" si="21"/>
        <v>0</v>
      </c>
      <c r="Q71" s="151">
        <f t="shared" si="22"/>
        <v>0</v>
      </c>
      <c r="R71" s="151">
        <f t="shared" si="23"/>
        <v>0</v>
      </c>
      <c r="S71" s="151">
        <f t="shared" si="24"/>
        <v>0</v>
      </c>
    </row>
    <row r="72" spans="1:19" ht="89.25" customHeight="1" outlineLevel="1" x14ac:dyDescent="0.35">
      <c r="A72" s="165">
        <f t="shared" si="25"/>
        <v>12</v>
      </c>
      <c r="B72" s="97">
        <f t="shared" si="26"/>
        <v>50</v>
      </c>
      <c r="C72" s="66" t="s">
        <v>147</v>
      </c>
      <c r="D72" s="45" t="s">
        <v>18</v>
      </c>
      <c r="E72" s="45">
        <v>3</v>
      </c>
      <c r="F72" s="49">
        <v>2</v>
      </c>
      <c r="G72" s="49">
        <v>1</v>
      </c>
      <c r="H72" s="49"/>
      <c r="I72" s="45"/>
      <c r="J72" s="126">
        <v>8333333.333333333</v>
      </c>
      <c r="K72" s="45">
        <v>25000000</v>
      </c>
      <c r="L72" s="45" t="s">
        <v>50</v>
      </c>
      <c r="M72" s="76" t="s">
        <v>115</v>
      </c>
      <c r="N72" s="77" t="s">
        <v>116</v>
      </c>
      <c r="O72" s="151">
        <f t="shared" si="20"/>
        <v>16666666.666666666</v>
      </c>
      <c r="P72" s="151">
        <f t="shared" si="21"/>
        <v>8333333.333333333</v>
      </c>
      <c r="Q72" s="151">
        <f t="shared" si="22"/>
        <v>0</v>
      </c>
      <c r="R72" s="151">
        <f t="shared" si="23"/>
        <v>0</v>
      </c>
      <c r="S72" s="151">
        <f t="shared" si="24"/>
        <v>0</v>
      </c>
    </row>
    <row r="73" spans="1:19" ht="89.25" customHeight="1" outlineLevel="1" x14ac:dyDescent="0.35">
      <c r="A73" s="165">
        <f t="shared" si="25"/>
        <v>13</v>
      </c>
      <c r="B73" s="97">
        <f t="shared" si="26"/>
        <v>51</v>
      </c>
      <c r="C73" s="66" t="s">
        <v>148</v>
      </c>
      <c r="D73" s="45" t="s">
        <v>18</v>
      </c>
      <c r="E73" s="45">
        <v>5</v>
      </c>
      <c r="F73" s="49">
        <v>2</v>
      </c>
      <c r="G73" s="49">
        <v>1</v>
      </c>
      <c r="H73" s="49">
        <v>1</v>
      </c>
      <c r="I73" s="45">
        <v>1</v>
      </c>
      <c r="J73" s="126">
        <v>2000000</v>
      </c>
      <c r="K73" s="45">
        <v>10000000</v>
      </c>
      <c r="L73" s="45" t="s">
        <v>51</v>
      </c>
      <c r="M73" s="76" t="s">
        <v>115</v>
      </c>
      <c r="N73" s="77" t="s">
        <v>116</v>
      </c>
      <c r="O73" s="151">
        <f t="shared" si="20"/>
        <v>4000000</v>
      </c>
      <c r="P73" s="151">
        <f t="shared" si="21"/>
        <v>2000000</v>
      </c>
      <c r="Q73" s="151">
        <f t="shared" si="22"/>
        <v>2000000</v>
      </c>
      <c r="R73" s="151">
        <f t="shared" si="23"/>
        <v>2000000</v>
      </c>
      <c r="S73" s="151">
        <f t="shared" si="24"/>
        <v>0</v>
      </c>
    </row>
    <row r="74" spans="1:19" ht="89.25" customHeight="1" outlineLevel="1" x14ac:dyDescent="0.35">
      <c r="A74" s="165">
        <f t="shared" si="25"/>
        <v>14</v>
      </c>
      <c r="B74" s="97">
        <f t="shared" si="26"/>
        <v>52</v>
      </c>
      <c r="C74" s="66" t="s">
        <v>118</v>
      </c>
      <c r="D74" s="45" t="s">
        <v>18</v>
      </c>
      <c r="E74" s="45">
        <v>4</v>
      </c>
      <c r="F74" s="49">
        <v>1</v>
      </c>
      <c r="G74" s="49">
        <v>1</v>
      </c>
      <c r="H74" s="49">
        <v>1</v>
      </c>
      <c r="I74" s="45">
        <v>1</v>
      </c>
      <c r="J74" s="126">
        <v>5000000</v>
      </c>
      <c r="K74" s="45">
        <v>20000000</v>
      </c>
      <c r="L74" s="45" t="s">
        <v>52</v>
      </c>
      <c r="M74" s="76" t="s">
        <v>115</v>
      </c>
      <c r="N74" s="77" t="s">
        <v>116</v>
      </c>
      <c r="O74" s="151">
        <f t="shared" si="20"/>
        <v>5000000</v>
      </c>
      <c r="P74" s="151">
        <f t="shared" si="21"/>
        <v>5000000</v>
      </c>
      <c r="Q74" s="151">
        <f t="shared" si="22"/>
        <v>5000000</v>
      </c>
      <c r="R74" s="151">
        <f t="shared" si="23"/>
        <v>5000000</v>
      </c>
      <c r="S74" s="151">
        <f t="shared" si="24"/>
        <v>0</v>
      </c>
    </row>
    <row r="75" spans="1:19" ht="89.25" customHeight="1" outlineLevel="1" x14ac:dyDescent="0.35">
      <c r="A75" s="165">
        <f t="shared" si="25"/>
        <v>15</v>
      </c>
      <c r="B75" s="97">
        <f t="shared" si="26"/>
        <v>53</v>
      </c>
      <c r="C75" s="66" t="s">
        <v>149</v>
      </c>
      <c r="D75" s="45" t="s">
        <v>18</v>
      </c>
      <c r="E75" s="45">
        <v>6</v>
      </c>
      <c r="F75" s="49">
        <v>2</v>
      </c>
      <c r="G75" s="49">
        <v>2</v>
      </c>
      <c r="H75" s="49">
        <v>1</v>
      </c>
      <c r="I75" s="45">
        <v>1</v>
      </c>
      <c r="J75" s="126">
        <v>1666666.6666666667</v>
      </c>
      <c r="K75" s="45">
        <v>10000000</v>
      </c>
      <c r="L75" s="45" t="s">
        <v>17</v>
      </c>
      <c r="M75" s="76" t="s">
        <v>115</v>
      </c>
      <c r="N75" s="77" t="s">
        <v>116</v>
      </c>
      <c r="O75" s="151">
        <f t="shared" si="20"/>
        <v>3333333.3333333335</v>
      </c>
      <c r="P75" s="151">
        <f t="shared" si="21"/>
        <v>3333333.3333333335</v>
      </c>
      <c r="Q75" s="151">
        <f t="shared" si="22"/>
        <v>1666666.6666666667</v>
      </c>
      <c r="R75" s="151">
        <f t="shared" si="23"/>
        <v>1666666.6666666667</v>
      </c>
      <c r="S75" s="151">
        <f t="shared" si="24"/>
        <v>0</v>
      </c>
    </row>
    <row r="76" spans="1:19" ht="89.25" customHeight="1" outlineLevel="1" x14ac:dyDescent="0.35">
      <c r="A76" s="165">
        <f t="shared" si="25"/>
        <v>16</v>
      </c>
      <c r="B76" s="97">
        <f t="shared" si="26"/>
        <v>54</v>
      </c>
      <c r="C76" s="66" t="s">
        <v>384</v>
      </c>
      <c r="D76" s="45" t="s">
        <v>18</v>
      </c>
      <c r="E76" s="45">
        <v>50</v>
      </c>
      <c r="F76" s="49">
        <v>15</v>
      </c>
      <c r="G76" s="49">
        <v>15</v>
      </c>
      <c r="H76" s="49">
        <v>10</v>
      </c>
      <c r="I76" s="45">
        <v>10</v>
      </c>
      <c r="J76" s="126">
        <v>800000</v>
      </c>
      <c r="K76" s="45">
        <v>40000000</v>
      </c>
      <c r="L76" s="45" t="s">
        <v>415</v>
      </c>
      <c r="M76" s="76" t="s">
        <v>115</v>
      </c>
      <c r="N76" s="77" t="s">
        <v>116</v>
      </c>
      <c r="O76" s="151">
        <f t="shared" si="20"/>
        <v>12000000</v>
      </c>
      <c r="P76" s="151">
        <f t="shared" si="21"/>
        <v>12000000</v>
      </c>
      <c r="Q76" s="151">
        <f t="shared" si="22"/>
        <v>8000000</v>
      </c>
      <c r="R76" s="151">
        <f t="shared" si="23"/>
        <v>8000000</v>
      </c>
      <c r="S76" s="151">
        <f t="shared" si="24"/>
        <v>0</v>
      </c>
    </row>
    <row r="77" spans="1:19" ht="89.25" customHeight="1" outlineLevel="1" x14ac:dyDescent="0.35">
      <c r="A77" s="165">
        <f t="shared" si="25"/>
        <v>17</v>
      </c>
      <c r="B77" s="97">
        <f t="shared" si="26"/>
        <v>55</v>
      </c>
      <c r="C77" s="66" t="s">
        <v>150</v>
      </c>
      <c r="D77" s="45" t="s">
        <v>18</v>
      </c>
      <c r="E77" s="45">
        <v>10</v>
      </c>
      <c r="F77" s="49">
        <v>3</v>
      </c>
      <c r="G77" s="49">
        <v>3</v>
      </c>
      <c r="H77" s="49">
        <v>2</v>
      </c>
      <c r="I77" s="45">
        <v>2</v>
      </c>
      <c r="J77" s="126">
        <v>20000000</v>
      </c>
      <c r="K77" s="45">
        <v>200000000</v>
      </c>
      <c r="L77" s="49" t="s">
        <v>46</v>
      </c>
      <c r="M77" s="76" t="s">
        <v>115</v>
      </c>
      <c r="N77" s="77" t="s">
        <v>116</v>
      </c>
      <c r="O77" s="151">
        <f t="shared" si="20"/>
        <v>60000000</v>
      </c>
      <c r="P77" s="151">
        <f t="shared" si="21"/>
        <v>60000000</v>
      </c>
      <c r="Q77" s="151">
        <f t="shared" si="22"/>
        <v>40000000</v>
      </c>
      <c r="R77" s="151">
        <f t="shared" si="23"/>
        <v>40000000</v>
      </c>
      <c r="S77" s="151">
        <f t="shared" si="24"/>
        <v>0</v>
      </c>
    </row>
    <row r="78" spans="1:19" ht="89.25" customHeight="1" outlineLevel="1" x14ac:dyDescent="0.35">
      <c r="A78" s="165">
        <f t="shared" si="25"/>
        <v>18</v>
      </c>
      <c r="B78" s="97">
        <f t="shared" si="26"/>
        <v>56</v>
      </c>
      <c r="C78" s="66" t="s">
        <v>151</v>
      </c>
      <c r="D78" s="45" t="s">
        <v>18</v>
      </c>
      <c r="E78" s="45">
        <v>1</v>
      </c>
      <c r="F78" s="57"/>
      <c r="G78" s="49">
        <v>1</v>
      </c>
      <c r="H78" s="49"/>
      <c r="I78" s="45"/>
      <c r="J78" s="126">
        <v>20000000</v>
      </c>
      <c r="K78" s="45">
        <v>20000000</v>
      </c>
      <c r="L78" s="45" t="s">
        <v>119</v>
      </c>
      <c r="M78" s="76" t="s">
        <v>115</v>
      </c>
      <c r="N78" s="77" t="s">
        <v>116</v>
      </c>
      <c r="O78" s="151">
        <f t="shared" si="20"/>
        <v>0</v>
      </c>
      <c r="P78" s="151">
        <f t="shared" si="21"/>
        <v>20000000</v>
      </c>
      <c r="Q78" s="151">
        <f t="shared" si="22"/>
        <v>0</v>
      </c>
      <c r="R78" s="151">
        <f t="shared" si="23"/>
        <v>0</v>
      </c>
      <c r="S78" s="151">
        <f t="shared" si="24"/>
        <v>0</v>
      </c>
    </row>
    <row r="79" spans="1:19" ht="89.25" customHeight="1" outlineLevel="1" x14ac:dyDescent="0.35">
      <c r="A79" s="165">
        <f t="shared" si="25"/>
        <v>19</v>
      </c>
      <c r="B79" s="97">
        <f t="shared" si="26"/>
        <v>57</v>
      </c>
      <c r="C79" s="66" t="s">
        <v>152</v>
      </c>
      <c r="D79" s="45" t="s">
        <v>44</v>
      </c>
      <c r="E79" s="45">
        <v>1</v>
      </c>
      <c r="F79" s="49">
        <v>1</v>
      </c>
      <c r="G79" s="49"/>
      <c r="H79" s="49"/>
      <c r="I79" s="45"/>
      <c r="J79" s="126">
        <v>20000000</v>
      </c>
      <c r="K79" s="45">
        <v>20000000</v>
      </c>
      <c r="L79" s="45" t="s">
        <v>119</v>
      </c>
      <c r="M79" s="76" t="s">
        <v>115</v>
      </c>
      <c r="N79" s="77" t="s">
        <v>116</v>
      </c>
      <c r="O79" s="151">
        <f t="shared" si="20"/>
        <v>20000000</v>
      </c>
      <c r="P79" s="151">
        <f t="shared" si="21"/>
        <v>0</v>
      </c>
      <c r="Q79" s="151">
        <f t="shared" si="22"/>
        <v>0</v>
      </c>
      <c r="R79" s="151">
        <f t="shared" si="23"/>
        <v>0</v>
      </c>
      <c r="S79" s="151">
        <f t="shared" si="24"/>
        <v>0</v>
      </c>
    </row>
    <row r="80" spans="1:19" ht="89.25" customHeight="1" outlineLevel="1" x14ac:dyDescent="0.35">
      <c r="A80" s="165">
        <f t="shared" si="25"/>
        <v>20</v>
      </c>
      <c r="B80" s="97">
        <f t="shared" si="26"/>
        <v>58</v>
      </c>
      <c r="C80" s="66" t="s">
        <v>153</v>
      </c>
      <c r="D80" s="45" t="s">
        <v>18</v>
      </c>
      <c r="E80" s="45">
        <v>56</v>
      </c>
      <c r="F80" s="49">
        <v>14</v>
      </c>
      <c r="G80" s="49">
        <v>14</v>
      </c>
      <c r="H80" s="49">
        <v>14</v>
      </c>
      <c r="I80" s="45">
        <v>14</v>
      </c>
      <c r="J80" s="126">
        <v>89285.71428571429</v>
      </c>
      <c r="K80" s="45">
        <v>5000000</v>
      </c>
      <c r="L80" s="45" t="s">
        <v>119</v>
      </c>
      <c r="M80" s="76" t="s">
        <v>115</v>
      </c>
      <c r="N80" s="77" t="s">
        <v>116</v>
      </c>
      <c r="O80" s="151">
        <f t="shared" si="20"/>
        <v>1250000</v>
      </c>
      <c r="P80" s="151">
        <f t="shared" si="21"/>
        <v>1250000</v>
      </c>
      <c r="Q80" s="151">
        <f t="shared" si="22"/>
        <v>1250000</v>
      </c>
      <c r="R80" s="151">
        <f t="shared" si="23"/>
        <v>1250000</v>
      </c>
      <c r="S80" s="151">
        <f t="shared" si="24"/>
        <v>0</v>
      </c>
    </row>
    <row r="81" spans="1:19" outlineLevel="1" x14ac:dyDescent="0.35">
      <c r="A81" s="165"/>
      <c r="B81" s="176">
        <f t="shared" si="26"/>
        <v>59</v>
      </c>
      <c r="C81" s="188" t="s">
        <v>574</v>
      </c>
      <c r="D81" s="128" t="s">
        <v>44</v>
      </c>
      <c r="E81" s="131">
        <v>2</v>
      </c>
      <c r="F81" s="172">
        <v>1</v>
      </c>
      <c r="G81" s="172"/>
      <c r="H81" s="172">
        <v>1</v>
      </c>
      <c r="I81" s="176"/>
      <c r="J81" s="126">
        <v>55000000</v>
      </c>
      <c r="K81" s="176">
        <f>J81*E81</f>
        <v>110000000</v>
      </c>
      <c r="L81" s="176" t="s">
        <v>291</v>
      </c>
      <c r="M81" s="175" t="s">
        <v>115</v>
      </c>
      <c r="N81" s="173" t="s">
        <v>575</v>
      </c>
      <c r="O81" s="171">
        <f t="shared" si="20"/>
        <v>55000000</v>
      </c>
      <c r="P81" s="171"/>
      <c r="Q81" s="171">
        <f t="shared" si="22"/>
        <v>55000000</v>
      </c>
      <c r="R81" s="171"/>
      <c r="S81" s="171"/>
    </row>
    <row r="82" spans="1:19" s="133" customFormat="1" x14ac:dyDescent="0.35">
      <c r="A82" s="164"/>
      <c r="B82" s="237" t="s">
        <v>9</v>
      </c>
      <c r="C82" s="238"/>
      <c r="D82" s="238"/>
      <c r="E82" s="238"/>
      <c r="F82" s="238"/>
      <c r="G82" s="238"/>
      <c r="H82" s="238"/>
      <c r="I82" s="238"/>
      <c r="J82" s="239"/>
      <c r="K82" s="154">
        <v>1613000000</v>
      </c>
      <c r="L82" s="225"/>
      <c r="M82" s="226"/>
      <c r="N82" s="227"/>
      <c r="O82" s="148">
        <f>SUM(O61:O81)</f>
        <v>566729041.91616774</v>
      </c>
      <c r="P82" s="148">
        <f>SUM(P61:P81)</f>
        <v>376395708.58283436</v>
      </c>
      <c r="Q82" s="148">
        <f>SUM(Q61:Q81)</f>
        <v>363729041.91616768</v>
      </c>
      <c r="R82" s="148">
        <f>SUM(R61:R81)</f>
        <v>306146207.58483028</v>
      </c>
      <c r="S82" s="148"/>
    </row>
    <row r="83" spans="1:19" x14ac:dyDescent="0.35">
      <c r="B83" s="249" t="s">
        <v>17</v>
      </c>
      <c r="C83" s="250"/>
      <c r="D83" s="250"/>
      <c r="E83" s="250"/>
      <c r="F83" s="250"/>
      <c r="G83" s="250"/>
      <c r="H83" s="250"/>
      <c r="I83" s="250"/>
      <c r="J83" s="250"/>
      <c r="K83" s="250"/>
      <c r="L83" s="250"/>
      <c r="M83" s="250"/>
      <c r="N83" s="251"/>
      <c r="O83" s="151"/>
      <c r="P83" s="151"/>
      <c r="Q83" s="151"/>
      <c r="R83" s="151"/>
      <c r="S83" s="151"/>
    </row>
    <row r="84" spans="1:19" ht="88.5" customHeight="1" outlineLevel="1" x14ac:dyDescent="0.35">
      <c r="A84" s="166">
        <v>1</v>
      </c>
      <c r="B84" s="70">
        <f>B81+1</f>
        <v>60</v>
      </c>
      <c r="C84" s="78" t="s">
        <v>233</v>
      </c>
      <c r="D84" s="70" t="s">
        <v>270</v>
      </c>
      <c r="E84" s="70" t="s">
        <v>385</v>
      </c>
      <c r="F84" s="70"/>
      <c r="G84" s="70">
        <v>1</v>
      </c>
      <c r="H84" s="70"/>
      <c r="I84" s="70"/>
      <c r="J84" s="127">
        <v>50000000</v>
      </c>
      <c r="K84" s="70">
        <v>50000000</v>
      </c>
      <c r="L84" s="70" t="s">
        <v>386</v>
      </c>
      <c r="M84" s="70" t="s">
        <v>385</v>
      </c>
      <c r="N84" s="49" t="s">
        <v>290</v>
      </c>
      <c r="O84" s="151">
        <f t="shared" ref="O84" si="27">J84*F84</f>
        <v>0</v>
      </c>
      <c r="P84" s="151">
        <f t="shared" ref="P84" si="28">J84*G84</f>
        <v>50000000</v>
      </c>
      <c r="Q84" s="151">
        <f t="shared" ref="Q84" si="29">J84*H84</f>
        <v>0</v>
      </c>
      <c r="R84" s="151">
        <f t="shared" ref="R84" si="30">J84*I84</f>
        <v>0</v>
      </c>
      <c r="S84" s="151">
        <f t="shared" ref="S84" si="31">O84+P84+Q84+R84-K84</f>
        <v>0</v>
      </c>
    </row>
    <row r="85" spans="1:19" ht="127.5" customHeight="1" outlineLevel="1" x14ac:dyDescent="0.35">
      <c r="A85" s="166">
        <f>A84+1</f>
        <v>2</v>
      </c>
      <c r="B85" s="70">
        <f>+B84+1</f>
        <v>61</v>
      </c>
      <c r="C85" s="79" t="s">
        <v>234</v>
      </c>
      <c r="D85" s="70" t="s">
        <v>18</v>
      </c>
      <c r="E85" s="70">
        <v>100</v>
      </c>
      <c r="F85" s="70">
        <v>25</v>
      </c>
      <c r="G85" s="70">
        <v>25</v>
      </c>
      <c r="H85" s="70">
        <v>25</v>
      </c>
      <c r="I85" s="70">
        <v>25</v>
      </c>
      <c r="J85" s="127">
        <v>5000000</v>
      </c>
      <c r="K85" s="70">
        <v>500000000</v>
      </c>
      <c r="L85" s="70" t="s">
        <v>386</v>
      </c>
      <c r="M85" s="70" t="s">
        <v>387</v>
      </c>
      <c r="N85" s="49" t="s">
        <v>290</v>
      </c>
      <c r="O85" s="151">
        <f t="shared" ref="O85:O99" si="32">J85*F85</f>
        <v>125000000</v>
      </c>
      <c r="P85" s="151">
        <f t="shared" ref="P85:P99" si="33">J85*G85</f>
        <v>125000000</v>
      </c>
      <c r="Q85" s="151">
        <f t="shared" ref="Q85:Q99" si="34">J85*H85</f>
        <v>125000000</v>
      </c>
      <c r="R85" s="151">
        <f t="shared" ref="R85:R99" si="35">J85*I85</f>
        <v>125000000</v>
      </c>
      <c r="S85" s="151">
        <f t="shared" ref="S85:S100" si="36">O85+P85+Q85+R85-K85</f>
        <v>0</v>
      </c>
    </row>
    <row r="86" spans="1:19" ht="93" customHeight="1" outlineLevel="1" x14ac:dyDescent="0.35">
      <c r="A86" s="166">
        <f t="shared" ref="A86:A99" si="37">A85+1</f>
        <v>3</v>
      </c>
      <c r="B86" s="70">
        <f t="shared" ref="B86:B99" si="38">+B85+1</f>
        <v>62</v>
      </c>
      <c r="C86" s="79" t="s">
        <v>235</v>
      </c>
      <c r="D86" s="70" t="s">
        <v>388</v>
      </c>
      <c r="E86" s="70">
        <v>10</v>
      </c>
      <c r="F86" s="70">
        <v>3</v>
      </c>
      <c r="G86" s="70">
        <v>3</v>
      </c>
      <c r="H86" s="70">
        <v>2</v>
      </c>
      <c r="I86" s="70">
        <v>2</v>
      </c>
      <c r="J86" s="127">
        <v>1400000</v>
      </c>
      <c r="K86" s="70">
        <v>14000000</v>
      </c>
      <c r="L86" s="70" t="s">
        <v>389</v>
      </c>
      <c r="M86" s="70" t="s">
        <v>390</v>
      </c>
      <c r="N86" s="49" t="s">
        <v>290</v>
      </c>
      <c r="O86" s="151">
        <f t="shared" si="32"/>
        <v>4200000</v>
      </c>
      <c r="P86" s="151">
        <f t="shared" si="33"/>
        <v>4200000</v>
      </c>
      <c r="Q86" s="151">
        <f t="shared" si="34"/>
        <v>2800000</v>
      </c>
      <c r="R86" s="151">
        <f t="shared" si="35"/>
        <v>2800000</v>
      </c>
      <c r="S86" s="151">
        <f t="shared" si="36"/>
        <v>0</v>
      </c>
    </row>
    <row r="87" spans="1:19" ht="152.25" customHeight="1" outlineLevel="1" x14ac:dyDescent="0.35">
      <c r="A87" s="166">
        <f t="shared" si="37"/>
        <v>4</v>
      </c>
      <c r="B87" s="70">
        <f t="shared" si="38"/>
        <v>63</v>
      </c>
      <c r="C87" s="79" t="s">
        <v>236</v>
      </c>
      <c r="D87" s="70" t="s">
        <v>19</v>
      </c>
      <c r="E87" s="70">
        <v>1</v>
      </c>
      <c r="F87" s="70"/>
      <c r="G87" s="70">
        <v>1</v>
      </c>
      <c r="H87" s="70"/>
      <c r="I87" s="70"/>
      <c r="J87" s="127">
        <v>200000000</v>
      </c>
      <c r="K87" s="70">
        <v>200000000</v>
      </c>
      <c r="L87" s="70" t="s">
        <v>386</v>
      </c>
      <c r="M87" s="70" t="s">
        <v>391</v>
      </c>
      <c r="N87" s="49" t="s">
        <v>290</v>
      </c>
      <c r="O87" s="151">
        <f t="shared" si="32"/>
        <v>0</v>
      </c>
      <c r="P87" s="151">
        <f t="shared" si="33"/>
        <v>200000000</v>
      </c>
      <c r="Q87" s="151">
        <f t="shared" si="34"/>
        <v>0</v>
      </c>
      <c r="R87" s="151">
        <f t="shared" si="35"/>
        <v>0</v>
      </c>
      <c r="S87" s="151">
        <f t="shared" si="36"/>
        <v>0</v>
      </c>
    </row>
    <row r="88" spans="1:19" ht="155.25" customHeight="1" outlineLevel="1" x14ac:dyDescent="0.35">
      <c r="A88" s="166">
        <f t="shared" si="37"/>
        <v>5</v>
      </c>
      <c r="B88" s="70">
        <f t="shared" si="38"/>
        <v>64</v>
      </c>
      <c r="C88" s="79" t="s">
        <v>237</v>
      </c>
      <c r="D88" s="70" t="s">
        <v>388</v>
      </c>
      <c r="E88" s="70">
        <v>12</v>
      </c>
      <c r="F88" s="70">
        <v>6</v>
      </c>
      <c r="G88" s="70">
        <v>6</v>
      </c>
      <c r="H88" s="70"/>
      <c r="I88" s="70"/>
      <c r="J88" s="127">
        <v>7083333.333333333</v>
      </c>
      <c r="K88" s="70">
        <v>85000000</v>
      </c>
      <c r="L88" s="70" t="s">
        <v>392</v>
      </c>
      <c r="M88" s="70" t="s">
        <v>393</v>
      </c>
      <c r="N88" s="49" t="s">
        <v>290</v>
      </c>
      <c r="O88" s="151">
        <f t="shared" si="32"/>
        <v>42500000</v>
      </c>
      <c r="P88" s="151">
        <f t="shared" si="33"/>
        <v>42500000</v>
      </c>
      <c r="Q88" s="151">
        <f t="shared" si="34"/>
        <v>0</v>
      </c>
      <c r="R88" s="151">
        <f t="shared" si="35"/>
        <v>0</v>
      </c>
      <c r="S88" s="151">
        <f t="shared" si="36"/>
        <v>0</v>
      </c>
    </row>
    <row r="89" spans="1:19" ht="177" customHeight="1" outlineLevel="1" x14ac:dyDescent="0.35">
      <c r="A89" s="166">
        <f t="shared" si="37"/>
        <v>6</v>
      </c>
      <c r="B89" s="70">
        <f t="shared" si="38"/>
        <v>65</v>
      </c>
      <c r="C89" s="79" t="s">
        <v>238</v>
      </c>
      <c r="D89" s="70" t="s">
        <v>388</v>
      </c>
      <c r="E89" s="70">
        <v>12</v>
      </c>
      <c r="F89" s="70">
        <v>3</v>
      </c>
      <c r="G89" s="70">
        <v>3</v>
      </c>
      <c r="H89" s="70">
        <v>3</v>
      </c>
      <c r="I89" s="70">
        <v>3</v>
      </c>
      <c r="J89" s="127">
        <v>7083333.333333333</v>
      </c>
      <c r="K89" s="70">
        <v>85000000</v>
      </c>
      <c r="L89" s="70" t="s">
        <v>394</v>
      </c>
      <c r="M89" s="70" t="s">
        <v>395</v>
      </c>
      <c r="N89" s="49" t="s">
        <v>290</v>
      </c>
      <c r="O89" s="151">
        <f t="shared" si="32"/>
        <v>21250000</v>
      </c>
      <c r="P89" s="151">
        <f t="shared" si="33"/>
        <v>21250000</v>
      </c>
      <c r="Q89" s="151">
        <f t="shared" si="34"/>
        <v>21250000</v>
      </c>
      <c r="R89" s="151">
        <f t="shared" si="35"/>
        <v>21250000</v>
      </c>
      <c r="S89" s="151">
        <f t="shared" si="36"/>
        <v>0</v>
      </c>
    </row>
    <row r="90" spans="1:19" ht="47.25" outlineLevel="1" x14ac:dyDescent="0.35">
      <c r="A90" s="166">
        <f t="shared" si="37"/>
        <v>7</v>
      </c>
      <c r="B90" s="70">
        <f t="shared" si="38"/>
        <v>66</v>
      </c>
      <c r="C90" s="79" t="s">
        <v>239</v>
      </c>
      <c r="D90" s="70" t="s">
        <v>18</v>
      </c>
      <c r="E90" s="70">
        <v>1</v>
      </c>
      <c r="F90" s="70">
        <v>1</v>
      </c>
      <c r="G90" s="70"/>
      <c r="H90" s="70"/>
      <c r="I90" s="70"/>
      <c r="J90" s="127">
        <v>10000000</v>
      </c>
      <c r="K90" s="70">
        <v>10000000</v>
      </c>
      <c r="L90" s="70" t="s">
        <v>396</v>
      </c>
      <c r="M90" s="70" t="s">
        <v>397</v>
      </c>
      <c r="N90" s="49" t="s">
        <v>290</v>
      </c>
      <c r="O90" s="151">
        <f t="shared" si="32"/>
        <v>10000000</v>
      </c>
      <c r="P90" s="151">
        <f t="shared" si="33"/>
        <v>0</v>
      </c>
      <c r="Q90" s="151">
        <f t="shared" si="34"/>
        <v>0</v>
      </c>
      <c r="R90" s="151">
        <f t="shared" si="35"/>
        <v>0</v>
      </c>
      <c r="S90" s="151">
        <f t="shared" si="36"/>
        <v>0</v>
      </c>
    </row>
    <row r="91" spans="1:19" ht="105.75" customHeight="1" outlineLevel="1" x14ac:dyDescent="0.35">
      <c r="A91" s="166">
        <f t="shared" si="37"/>
        <v>8</v>
      </c>
      <c r="B91" s="70">
        <f t="shared" si="38"/>
        <v>67</v>
      </c>
      <c r="C91" s="79" t="s">
        <v>240</v>
      </c>
      <c r="D91" s="70" t="s">
        <v>398</v>
      </c>
      <c r="E91" s="70">
        <v>1</v>
      </c>
      <c r="F91" s="70">
        <v>1</v>
      </c>
      <c r="G91" s="70"/>
      <c r="H91" s="70"/>
      <c r="I91" s="70"/>
      <c r="J91" s="127">
        <v>6000000</v>
      </c>
      <c r="K91" s="70">
        <v>6000000</v>
      </c>
      <c r="L91" s="70" t="s">
        <v>399</v>
      </c>
      <c r="M91" s="70" t="s">
        <v>400</v>
      </c>
      <c r="N91" s="49" t="s">
        <v>290</v>
      </c>
      <c r="O91" s="151">
        <f t="shared" si="32"/>
        <v>6000000</v>
      </c>
      <c r="P91" s="151">
        <f t="shared" si="33"/>
        <v>0</v>
      </c>
      <c r="Q91" s="151">
        <f t="shared" si="34"/>
        <v>0</v>
      </c>
      <c r="R91" s="151">
        <f t="shared" si="35"/>
        <v>0</v>
      </c>
      <c r="S91" s="151">
        <f t="shared" si="36"/>
        <v>0</v>
      </c>
    </row>
    <row r="92" spans="1:19" ht="111" customHeight="1" outlineLevel="1" x14ac:dyDescent="0.35">
      <c r="A92" s="166">
        <f t="shared" si="37"/>
        <v>9</v>
      </c>
      <c r="B92" s="70">
        <f t="shared" si="38"/>
        <v>68</v>
      </c>
      <c r="C92" s="79" t="s">
        <v>241</v>
      </c>
      <c r="D92" s="45" t="s">
        <v>398</v>
      </c>
      <c r="E92" s="45">
        <v>1</v>
      </c>
      <c r="F92" s="45">
        <v>1</v>
      </c>
      <c r="G92" s="49"/>
      <c r="H92" s="49"/>
      <c r="I92" s="45"/>
      <c r="J92" s="127">
        <v>6000000</v>
      </c>
      <c r="K92" s="67">
        <v>6000000</v>
      </c>
      <c r="L92" s="45" t="s">
        <v>399</v>
      </c>
      <c r="M92" s="70" t="s">
        <v>400</v>
      </c>
      <c r="N92" s="49" t="s">
        <v>290</v>
      </c>
      <c r="O92" s="151">
        <f t="shared" si="32"/>
        <v>6000000</v>
      </c>
      <c r="P92" s="151">
        <f t="shared" si="33"/>
        <v>0</v>
      </c>
      <c r="Q92" s="151">
        <f t="shared" si="34"/>
        <v>0</v>
      </c>
      <c r="R92" s="151">
        <f t="shared" si="35"/>
        <v>0</v>
      </c>
      <c r="S92" s="151">
        <f t="shared" si="36"/>
        <v>0</v>
      </c>
    </row>
    <row r="93" spans="1:19" ht="60" customHeight="1" outlineLevel="1" x14ac:dyDescent="0.35">
      <c r="A93" s="166">
        <f t="shared" si="37"/>
        <v>10</v>
      </c>
      <c r="B93" s="70">
        <f t="shared" si="38"/>
        <v>69</v>
      </c>
      <c r="C93" s="79" t="s">
        <v>242</v>
      </c>
      <c r="D93" s="53" t="s">
        <v>18</v>
      </c>
      <c r="E93" s="53">
        <v>1</v>
      </c>
      <c r="F93" s="53">
        <v>1</v>
      </c>
      <c r="G93" s="49"/>
      <c r="H93" s="49"/>
      <c r="I93" s="53"/>
      <c r="J93" s="127">
        <v>10000000</v>
      </c>
      <c r="K93" s="67">
        <v>10000000</v>
      </c>
      <c r="L93" s="53" t="s">
        <v>396</v>
      </c>
      <c r="M93" s="70" t="s">
        <v>397</v>
      </c>
      <c r="N93" s="49" t="s">
        <v>290</v>
      </c>
      <c r="O93" s="151">
        <f t="shared" si="32"/>
        <v>10000000</v>
      </c>
      <c r="P93" s="151">
        <f t="shared" si="33"/>
        <v>0</v>
      </c>
      <c r="Q93" s="151">
        <f t="shared" si="34"/>
        <v>0</v>
      </c>
      <c r="R93" s="151">
        <f t="shared" si="35"/>
        <v>0</v>
      </c>
      <c r="S93" s="151">
        <f t="shared" si="36"/>
        <v>0</v>
      </c>
    </row>
    <row r="94" spans="1:19" ht="68.25" customHeight="1" outlineLevel="1" x14ac:dyDescent="0.35">
      <c r="A94" s="166">
        <f t="shared" si="37"/>
        <v>11</v>
      </c>
      <c r="B94" s="70">
        <f t="shared" si="38"/>
        <v>70</v>
      </c>
      <c r="C94" s="55" t="s">
        <v>243</v>
      </c>
      <c r="D94" s="53" t="s">
        <v>19</v>
      </c>
      <c r="E94" s="53">
        <v>1</v>
      </c>
      <c r="F94" s="53">
        <v>1</v>
      </c>
      <c r="G94" s="49"/>
      <c r="H94" s="49"/>
      <c r="I94" s="53"/>
      <c r="J94" s="127">
        <v>3000000</v>
      </c>
      <c r="K94" s="67">
        <v>3000000</v>
      </c>
      <c r="L94" s="53" t="s">
        <v>401</v>
      </c>
      <c r="M94" s="70" t="s">
        <v>402</v>
      </c>
      <c r="N94" s="49" t="s">
        <v>290</v>
      </c>
      <c r="O94" s="151">
        <f t="shared" si="32"/>
        <v>3000000</v>
      </c>
      <c r="P94" s="151">
        <f t="shared" si="33"/>
        <v>0</v>
      </c>
      <c r="Q94" s="151">
        <f t="shared" si="34"/>
        <v>0</v>
      </c>
      <c r="R94" s="151">
        <f t="shared" si="35"/>
        <v>0</v>
      </c>
      <c r="S94" s="151">
        <f t="shared" si="36"/>
        <v>0</v>
      </c>
    </row>
    <row r="95" spans="1:19" ht="77.25" customHeight="1" outlineLevel="1" x14ac:dyDescent="0.35">
      <c r="A95" s="166">
        <f t="shared" si="37"/>
        <v>12</v>
      </c>
      <c r="B95" s="70">
        <f t="shared" si="38"/>
        <v>71</v>
      </c>
      <c r="C95" s="55" t="s">
        <v>244</v>
      </c>
      <c r="D95" s="53" t="s">
        <v>19</v>
      </c>
      <c r="E95" s="53">
        <v>1</v>
      </c>
      <c r="F95" s="53">
        <v>1</v>
      </c>
      <c r="G95" s="49"/>
      <c r="H95" s="49"/>
      <c r="I95" s="53"/>
      <c r="J95" s="127">
        <v>3000000</v>
      </c>
      <c r="K95" s="67">
        <v>3000000</v>
      </c>
      <c r="L95" s="53" t="s">
        <v>401</v>
      </c>
      <c r="M95" s="70" t="s">
        <v>402</v>
      </c>
      <c r="N95" s="49" t="s">
        <v>290</v>
      </c>
      <c r="O95" s="151">
        <f t="shared" si="32"/>
        <v>3000000</v>
      </c>
      <c r="P95" s="151">
        <f t="shared" si="33"/>
        <v>0</v>
      </c>
      <c r="Q95" s="151">
        <f t="shared" si="34"/>
        <v>0</v>
      </c>
      <c r="R95" s="151">
        <f t="shared" si="35"/>
        <v>0</v>
      </c>
      <c r="S95" s="151">
        <f t="shared" si="36"/>
        <v>0</v>
      </c>
    </row>
    <row r="96" spans="1:19" s="13" customFormat="1" ht="63.75" customHeight="1" outlineLevel="1" x14ac:dyDescent="0.35">
      <c r="A96" s="166">
        <f t="shared" si="37"/>
        <v>13</v>
      </c>
      <c r="B96" s="70">
        <f t="shared" si="38"/>
        <v>72</v>
      </c>
      <c r="C96" s="79" t="s">
        <v>245</v>
      </c>
      <c r="D96" s="53" t="s">
        <v>19</v>
      </c>
      <c r="E96" s="53">
        <v>1</v>
      </c>
      <c r="F96" s="53">
        <v>1</v>
      </c>
      <c r="G96" s="49"/>
      <c r="H96" s="49"/>
      <c r="I96" s="53"/>
      <c r="J96" s="127">
        <v>15000000</v>
      </c>
      <c r="K96" s="67">
        <v>15000000</v>
      </c>
      <c r="L96" s="53" t="s">
        <v>403</v>
      </c>
      <c r="M96" s="70" t="s">
        <v>404</v>
      </c>
      <c r="N96" s="49" t="s">
        <v>290</v>
      </c>
      <c r="O96" s="151">
        <f t="shared" si="32"/>
        <v>15000000</v>
      </c>
      <c r="P96" s="151">
        <f t="shared" si="33"/>
        <v>0</v>
      </c>
      <c r="Q96" s="151">
        <f t="shared" si="34"/>
        <v>0</v>
      </c>
      <c r="R96" s="151">
        <f t="shared" si="35"/>
        <v>0</v>
      </c>
      <c r="S96" s="151">
        <f t="shared" si="36"/>
        <v>0</v>
      </c>
    </row>
    <row r="97" spans="1:19" s="13" customFormat="1" ht="97.5" customHeight="1" outlineLevel="1" x14ac:dyDescent="0.35">
      <c r="A97" s="166">
        <f t="shared" si="37"/>
        <v>14</v>
      </c>
      <c r="B97" s="70">
        <f t="shared" si="38"/>
        <v>73</v>
      </c>
      <c r="C97" s="55" t="s">
        <v>246</v>
      </c>
      <c r="D97" s="53" t="s">
        <v>19</v>
      </c>
      <c r="E97" s="53">
        <v>1</v>
      </c>
      <c r="F97" s="53">
        <v>1</v>
      </c>
      <c r="G97" s="49"/>
      <c r="H97" s="49"/>
      <c r="I97" s="53"/>
      <c r="J97" s="127">
        <v>3000000</v>
      </c>
      <c r="K97" s="67">
        <v>3000000</v>
      </c>
      <c r="L97" s="53" t="s">
        <v>403</v>
      </c>
      <c r="M97" s="70" t="s">
        <v>405</v>
      </c>
      <c r="N97" s="49" t="s">
        <v>290</v>
      </c>
      <c r="O97" s="151">
        <f t="shared" si="32"/>
        <v>3000000</v>
      </c>
      <c r="P97" s="151">
        <f t="shared" si="33"/>
        <v>0</v>
      </c>
      <c r="Q97" s="151">
        <f t="shared" si="34"/>
        <v>0</v>
      </c>
      <c r="R97" s="151">
        <f t="shared" si="35"/>
        <v>0</v>
      </c>
      <c r="S97" s="151">
        <f t="shared" si="36"/>
        <v>0</v>
      </c>
    </row>
    <row r="98" spans="1:19" ht="127.5" customHeight="1" outlineLevel="1" x14ac:dyDescent="0.35">
      <c r="A98" s="166">
        <f t="shared" si="37"/>
        <v>15</v>
      </c>
      <c r="B98" s="70">
        <f t="shared" si="38"/>
        <v>74</v>
      </c>
      <c r="C98" s="78" t="s">
        <v>247</v>
      </c>
      <c r="D98" s="53" t="s">
        <v>18</v>
      </c>
      <c r="E98" s="53">
        <v>100</v>
      </c>
      <c r="F98" s="49">
        <v>25</v>
      </c>
      <c r="G98" s="49">
        <v>25</v>
      </c>
      <c r="H98" s="49">
        <v>25</v>
      </c>
      <c r="I98" s="53">
        <v>25</v>
      </c>
      <c r="J98" s="127">
        <v>300000</v>
      </c>
      <c r="K98" s="67">
        <v>30000000</v>
      </c>
      <c r="L98" s="53" t="s">
        <v>406</v>
      </c>
      <c r="M98" s="70" t="s">
        <v>407</v>
      </c>
      <c r="N98" s="49" t="s">
        <v>290</v>
      </c>
      <c r="O98" s="151">
        <f t="shared" si="32"/>
        <v>7500000</v>
      </c>
      <c r="P98" s="151">
        <f t="shared" si="33"/>
        <v>7500000</v>
      </c>
      <c r="Q98" s="151">
        <f t="shared" si="34"/>
        <v>7500000</v>
      </c>
      <c r="R98" s="151">
        <f t="shared" si="35"/>
        <v>7500000</v>
      </c>
      <c r="S98" s="151">
        <f t="shared" si="36"/>
        <v>0</v>
      </c>
    </row>
    <row r="99" spans="1:19" ht="89.25" customHeight="1" outlineLevel="1" x14ac:dyDescent="0.35">
      <c r="A99" s="166">
        <f t="shared" si="37"/>
        <v>16</v>
      </c>
      <c r="B99" s="70">
        <f t="shared" si="38"/>
        <v>75</v>
      </c>
      <c r="C99" s="55" t="s">
        <v>20</v>
      </c>
      <c r="D99" s="53" t="s">
        <v>19</v>
      </c>
      <c r="E99" s="53">
        <v>1</v>
      </c>
      <c r="F99" s="49">
        <v>1</v>
      </c>
      <c r="G99" s="49"/>
      <c r="H99" s="49"/>
      <c r="I99" s="53"/>
      <c r="J99" s="127">
        <v>3000000</v>
      </c>
      <c r="K99" s="67">
        <v>3000000</v>
      </c>
      <c r="L99" s="53" t="s">
        <v>408</v>
      </c>
      <c r="M99" s="70" t="s">
        <v>402</v>
      </c>
      <c r="N99" s="49" t="s">
        <v>290</v>
      </c>
      <c r="O99" s="151">
        <f t="shared" si="32"/>
        <v>3000000</v>
      </c>
      <c r="P99" s="151">
        <f t="shared" si="33"/>
        <v>0</v>
      </c>
      <c r="Q99" s="151">
        <f t="shared" si="34"/>
        <v>0</v>
      </c>
      <c r="R99" s="151">
        <f t="shared" si="35"/>
        <v>0</v>
      </c>
      <c r="S99" s="151">
        <f t="shared" si="36"/>
        <v>0</v>
      </c>
    </row>
    <row r="100" spans="1:19" s="133" customFormat="1" x14ac:dyDescent="0.35">
      <c r="A100" s="164"/>
      <c r="B100" s="211" t="s">
        <v>9</v>
      </c>
      <c r="C100" s="211"/>
      <c r="D100" s="211"/>
      <c r="E100" s="211"/>
      <c r="F100" s="211"/>
      <c r="G100" s="211"/>
      <c r="H100" s="211"/>
      <c r="I100" s="211"/>
      <c r="J100" s="211"/>
      <c r="K100" s="131">
        <v>1023000000</v>
      </c>
      <c r="L100" s="124"/>
      <c r="M100" s="124"/>
      <c r="N100" s="124"/>
      <c r="O100" s="148">
        <f>SUM(O84:O99)</f>
        <v>259450000</v>
      </c>
      <c r="P100" s="148">
        <f>SUM(P84:P99)</f>
        <v>450450000</v>
      </c>
      <c r="Q100" s="148">
        <f>SUM(Q84:Q99)</f>
        <v>156550000</v>
      </c>
      <c r="R100" s="148">
        <f>SUM(R84:R99)</f>
        <v>156550000</v>
      </c>
      <c r="S100" s="148">
        <f t="shared" si="36"/>
        <v>0</v>
      </c>
    </row>
    <row r="101" spans="1:19" x14ac:dyDescent="0.35">
      <c r="B101" s="252" t="s">
        <v>248</v>
      </c>
      <c r="C101" s="253"/>
      <c r="D101" s="253"/>
      <c r="E101" s="253"/>
      <c r="F101" s="253"/>
      <c r="G101" s="253"/>
      <c r="H101" s="253"/>
      <c r="I101" s="253"/>
      <c r="J101" s="253"/>
      <c r="K101" s="253"/>
      <c r="L101" s="253"/>
      <c r="M101" s="253"/>
      <c r="N101" s="254"/>
      <c r="O101" s="151"/>
      <c r="P101" s="151"/>
      <c r="Q101" s="151"/>
      <c r="R101" s="151"/>
      <c r="S101" s="151"/>
    </row>
    <row r="102" spans="1:19" ht="102.75" customHeight="1" outlineLevel="1" x14ac:dyDescent="0.35">
      <c r="A102" s="166">
        <v>1</v>
      </c>
      <c r="B102" s="54">
        <f>+B99+1</f>
        <v>76</v>
      </c>
      <c r="C102" s="79" t="s">
        <v>249</v>
      </c>
      <c r="D102" s="67" t="s">
        <v>18</v>
      </c>
      <c r="E102" s="67">
        <v>248</v>
      </c>
      <c r="F102" s="69">
        <v>62</v>
      </c>
      <c r="G102" s="69">
        <v>62</v>
      </c>
      <c r="H102" s="69">
        <v>62</v>
      </c>
      <c r="I102" s="67">
        <v>62</v>
      </c>
      <c r="J102" s="67">
        <v>177419.35483870967</v>
      </c>
      <c r="K102" s="67">
        <v>44000000</v>
      </c>
      <c r="L102" s="80" t="s">
        <v>416</v>
      </c>
      <c r="M102" s="81" t="s">
        <v>115</v>
      </c>
      <c r="N102" s="67" t="s">
        <v>249</v>
      </c>
      <c r="O102" s="151">
        <f t="shared" ref="O102:O120" si="39">J102*F102</f>
        <v>11000000</v>
      </c>
      <c r="P102" s="151">
        <f t="shared" ref="P102:P120" si="40">J102*G102</f>
        <v>11000000</v>
      </c>
      <c r="Q102" s="151">
        <f t="shared" ref="Q102:Q120" si="41">J102*H102</f>
        <v>11000000</v>
      </c>
      <c r="R102" s="151">
        <f t="shared" ref="R102:R120" si="42">J102*I102</f>
        <v>11000000</v>
      </c>
      <c r="S102" s="151">
        <f t="shared" ref="S102:S120" si="43">O102+P102+Q102+R102-K102</f>
        <v>0</v>
      </c>
    </row>
    <row r="103" spans="1:19" ht="102.75" customHeight="1" outlineLevel="1" x14ac:dyDescent="0.35">
      <c r="A103" s="166">
        <f>A102+1</f>
        <v>2</v>
      </c>
      <c r="B103" s="54">
        <f>+B102+1</f>
        <v>77</v>
      </c>
      <c r="C103" s="79" t="s">
        <v>250</v>
      </c>
      <c r="D103" s="67" t="s">
        <v>18</v>
      </c>
      <c r="E103" s="67">
        <v>248</v>
      </c>
      <c r="F103" s="69">
        <v>62</v>
      </c>
      <c r="G103" s="69">
        <v>62</v>
      </c>
      <c r="H103" s="69">
        <v>62</v>
      </c>
      <c r="I103" s="67">
        <v>62</v>
      </c>
      <c r="J103" s="67">
        <v>92741.93548387097</v>
      </c>
      <c r="K103" s="67">
        <v>23000000</v>
      </c>
      <c r="L103" s="80" t="s">
        <v>416</v>
      </c>
      <c r="M103" s="81" t="s">
        <v>115</v>
      </c>
      <c r="N103" s="67" t="s">
        <v>250</v>
      </c>
      <c r="O103" s="151">
        <f t="shared" si="39"/>
        <v>5750000</v>
      </c>
      <c r="P103" s="151">
        <f t="shared" si="40"/>
        <v>5750000</v>
      </c>
      <c r="Q103" s="151">
        <f t="shared" si="41"/>
        <v>5750000</v>
      </c>
      <c r="R103" s="151">
        <f t="shared" si="42"/>
        <v>5750000</v>
      </c>
      <c r="S103" s="151">
        <f t="shared" si="43"/>
        <v>0</v>
      </c>
    </row>
    <row r="104" spans="1:19" ht="102.75" customHeight="1" outlineLevel="1" x14ac:dyDescent="0.35">
      <c r="A104" s="166">
        <f t="shared" ref="A104:A120" si="44">A103+1</f>
        <v>3</v>
      </c>
      <c r="B104" s="54">
        <f t="shared" ref="B104:B120" si="45">+B103+1</f>
        <v>78</v>
      </c>
      <c r="C104" s="79" t="s">
        <v>251</v>
      </c>
      <c r="D104" s="67" t="s">
        <v>18</v>
      </c>
      <c r="E104" s="67">
        <v>4</v>
      </c>
      <c r="F104" s="69">
        <v>2</v>
      </c>
      <c r="G104" s="69">
        <v>2</v>
      </c>
      <c r="H104" s="69"/>
      <c r="I104" s="67"/>
      <c r="J104" s="67">
        <v>125000</v>
      </c>
      <c r="K104" s="67">
        <v>500000</v>
      </c>
      <c r="L104" s="80" t="s">
        <v>417</v>
      </c>
      <c r="M104" s="81" t="s">
        <v>115</v>
      </c>
      <c r="N104" s="67" t="s">
        <v>251</v>
      </c>
      <c r="O104" s="151">
        <f t="shared" si="39"/>
        <v>250000</v>
      </c>
      <c r="P104" s="151">
        <f t="shared" si="40"/>
        <v>250000</v>
      </c>
      <c r="Q104" s="151">
        <f t="shared" si="41"/>
        <v>0</v>
      </c>
      <c r="R104" s="151">
        <f t="shared" si="42"/>
        <v>0</v>
      </c>
      <c r="S104" s="151">
        <f t="shared" si="43"/>
        <v>0</v>
      </c>
    </row>
    <row r="105" spans="1:19" ht="102.75" customHeight="1" outlineLevel="1" x14ac:dyDescent="0.35">
      <c r="A105" s="166">
        <f t="shared" si="44"/>
        <v>4</v>
      </c>
      <c r="B105" s="54">
        <f t="shared" si="45"/>
        <v>79</v>
      </c>
      <c r="C105" s="79" t="s">
        <v>252</v>
      </c>
      <c r="D105" s="67" t="s">
        <v>18</v>
      </c>
      <c r="E105" s="67">
        <v>1</v>
      </c>
      <c r="F105" s="69">
        <v>1</v>
      </c>
      <c r="G105" s="69"/>
      <c r="H105" s="69"/>
      <c r="I105" s="67"/>
      <c r="J105" s="67">
        <v>125000</v>
      </c>
      <c r="K105" s="67">
        <v>125000</v>
      </c>
      <c r="L105" s="80" t="s">
        <v>417</v>
      </c>
      <c r="M105" s="81" t="s">
        <v>115</v>
      </c>
      <c r="N105" s="67" t="s">
        <v>252</v>
      </c>
      <c r="O105" s="151">
        <f t="shared" si="39"/>
        <v>125000</v>
      </c>
      <c r="P105" s="151">
        <f t="shared" si="40"/>
        <v>0</v>
      </c>
      <c r="Q105" s="151">
        <f t="shared" si="41"/>
        <v>0</v>
      </c>
      <c r="R105" s="151">
        <f t="shared" si="42"/>
        <v>0</v>
      </c>
      <c r="S105" s="151">
        <f t="shared" si="43"/>
        <v>0</v>
      </c>
    </row>
    <row r="106" spans="1:19" ht="102.75" customHeight="1" outlineLevel="1" x14ac:dyDescent="0.35">
      <c r="A106" s="166">
        <f t="shared" si="44"/>
        <v>5</v>
      </c>
      <c r="B106" s="54">
        <f t="shared" si="45"/>
        <v>80</v>
      </c>
      <c r="C106" s="79" t="s">
        <v>253</v>
      </c>
      <c r="D106" s="67" t="s">
        <v>18</v>
      </c>
      <c r="E106" s="67">
        <v>4</v>
      </c>
      <c r="F106" s="69">
        <v>4</v>
      </c>
      <c r="G106" s="69"/>
      <c r="H106" s="69"/>
      <c r="I106" s="67"/>
      <c r="J106" s="67">
        <v>125000</v>
      </c>
      <c r="K106" s="67">
        <v>500000</v>
      </c>
      <c r="L106" s="80" t="s">
        <v>417</v>
      </c>
      <c r="M106" s="81" t="s">
        <v>115</v>
      </c>
      <c r="N106" s="67" t="s">
        <v>253</v>
      </c>
      <c r="O106" s="151">
        <f t="shared" si="39"/>
        <v>500000</v>
      </c>
      <c r="P106" s="151">
        <f t="shared" si="40"/>
        <v>0</v>
      </c>
      <c r="Q106" s="151">
        <f t="shared" si="41"/>
        <v>0</v>
      </c>
      <c r="R106" s="151">
        <f t="shared" si="42"/>
        <v>0</v>
      </c>
      <c r="S106" s="151">
        <f t="shared" si="43"/>
        <v>0</v>
      </c>
    </row>
    <row r="107" spans="1:19" ht="102.75" customHeight="1" outlineLevel="1" x14ac:dyDescent="0.35">
      <c r="A107" s="166">
        <f t="shared" si="44"/>
        <v>6</v>
      </c>
      <c r="B107" s="54">
        <f t="shared" si="45"/>
        <v>81</v>
      </c>
      <c r="C107" s="79" t="s">
        <v>254</v>
      </c>
      <c r="D107" s="67" t="s">
        <v>18</v>
      </c>
      <c r="E107" s="67">
        <v>1</v>
      </c>
      <c r="F107" s="69">
        <v>1</v>
      </c>
      <c r="G107" s="69"/>
      <c r="H107" s="69"/>
      <c r="I107" s="67"/>
      <c r="J107" s="67">
        <v>125000</v>
      </c>
      <c r="K107" s="67">
        <v>125000</v>
      </c>
      <c r="L107" s="80" t="s">
        <v>417</v>
      </c>
      <c r="M107" s="81" t="s">
        <v>115</v>
      </c>
      <c r="N107" s="67" t="s">
        <v>254</v>
      </c>
      <c r="O107" s="151">
        <f t="shared" si="39"/>
        <v>125000</v>
      </c>
      <c r="P107" s="151">
        <f t="shared" si="40"/>
        <v>0</v>
      </c>
      <c r="Q107" s="151">
        <f t="shared" si="41"/>
        <v>0</v>
      </c>
      <c r="R107" s="151">
        <f t="shared" si="42"/>
        <v>0</v>
      </c>
      <c r="S107" s="151">
        <f t="shared" si="43"/>
        <v>0</v>
      </c>
    </row>
    <row r="108" spans="1:19" ht="120.75" customHeight="1" outlineLevel="1" x14ac:dyDescent="0.35">
      <c r="A108" s="166">
        <f t="shared" si="44"/>
        <v>7</v>
      </c>
      <c r="B108" s="54">
        <f t="shared" si="45"/>
        <v>82</v>
      </c>
      <c r="C108" s="79" t="s">
        <v>255</v>
      </c>
      <c r="D108" s="67" t="s">
        <v>18</v>
      </c>
      <c r="E108" s="67">
        <v>12</v>
      </c>
      <c r="F108" s="69">
        <v>3</v>
      </c>
      <c r="G108" s="69">
        <v>3</v>
      </c>
      <c r="H108" s="69">
        <v>3</v>
      </c>
      <c r="I108" s="67">
        <v>3</v>
      </c>
      <c r="J108" s="67">
        <v>116666.66666666667</v>
      </c>
      <c r="K108" s="67">
        <v>1400000</v>
      </c>
      <c r="L108" s="80" t="s">
        <v>416</v>
      </c>
      <c r="M108" s="81" t="s">
        <v>115</v>
      </c>
      <c r="N108" s="67" t="s">
        <v>255</v>
      </c>
      <c r="O108" s="151">
        <f t="shared" si="39"/>
        <v>350000</v>
      </c>
      <c r="P108" s="151">
        <f t="shared" si="40"/>
        <v>350000</v>
      </c>
      <c r="Q108" s="151">
        <f t="shared" si="41"/>
        <v>350000</v>
      </c>
      <c r="R108" s="151">
        <f t="shared" si="42"/>
        <v>350000</v>
      </c>
      <c r="S108" s="151">
        <f t="shared" si="43"/>
        <v>0</v>
      </c>
    </row>
    <row r="109" spans="1:19" ht="102.75" customHeight="1" outlineLevel="1" x14ac:dyDescent="0.35">
      <c r="A109" s="166">
        <f t="shared" si="44"/>
        <v>8</v>
      </c>
      <c r="B109" s="54">
        <f t="shared" si="45"/>
        <v>83</v>
      </c>
      <c r="C109" s="79" t="s">
        <v>256</v>
      </c>
      <c r="D109" s="67" t="s">
        <v>18</v>
      </c>
      <c r="E109" s="67">
        <v>1</v>
      </c>
      <c r="F109" s="69">
        <v>1</v>
      </c>
      <c r="G109" s="69"/>
      <c r="H109" s="69"/>
      <c r="I109" s="67"/>
      <c r="J109" s="67">
        <v>125000</v>
      </c>
      <c r="K109" s="67">
        <v>125000</v>
      </c>
      <c r="L109" s="80" t="s">
        <v>416</v>
      </c>
      <c r="M109" s="81" t="s">
        <v>115</v>
      </c>
      <c r="N109" s="67" t="s">
        <v>256</v>
      </c>
      <c r="O109" s="151">
        <f t="shared" si="39"/>
        <v>125000</v>
      </c>
      <c r="P109" s="151">
        <f t="shared" si="40"/>
        <v>0</v>
      </c>
      <c r="Q109" s="151">
        <f t="shared" si="41"/>
        <v>0</v>
      </c>
      <c r="R109" s="151">
        <f t="shared" si="42"/>
        <v>0</v>
      </c>
      <c r="S109" s="151">
        <f t="shared" si="43"/>
        <v>0</v>
      </c>
    </row>
    <row r="110" spans="1:19" ht="67.5" customHeight="1" outlineLevel="1" x14ac:dyDescent="0.35">
      <c r="A110" s="166">
        <f t="shared" si="44"/>
        <v>9</v>
      </c>
      <c r="B110" s="54">
        <f t="shared" si="45"/>
        <v>84</v>
      </c>
      <c r="C110" s="79" t="s">
        <v>257</v>
      </c>
      <c r="D110" s="67" t="s">
        <v>18</v>
      </c>
      <c r="E110" s="67">
        <v>12</v>
      </c>
      <c r="F110" s="69">
        <v>6</v>
      </c>
      <c r="G110" s="69">
        <v>6</v>
      </c>
      <c r="H110" s="69"/>
      <c r="I110" s="67"/>
      <c r="J110" s="67">
        <v>80000</v>
      </c>
      <c r="K110" s="67">
        <v>960000</v>
      </c>
      <c r="L110" s="80" t="s">
        <v>416</v>
      </c>
      <c r="M110" s="81" t="s">
        <v>115</v>
      </c>
      <c r="N110" s="67" t="s">
        <v>257</v>
      </c>
      <c r="O110" s="151">
        <f t="shared" si="39"/>
        <v>480000</v>
      </c>
      <c r="P110" s="151">
        <f t="shared" si="40"/>
        <v>480000</v>
      </c>
      <c r="Q110" s="151">
        <f t="shared" si="41"/>
        <v>0</v>
      </c>
      <c r="R110" s="151">
        <f t="shared" si="42"/>
        <v>0</v>
      </c>
      <c r="S110" s="151">
        <f t="shared" si="43"/>
        <v>0</v>
      </c>
    </row>
    <row r="111" spans="1:19" ht="67.5" customHeight="1" outlineLevel="1" x14ac:dyDescent="0.35">
      <c r="A111" s="166">
        <f t="shared" si="44"/>
        <v>10</v>
      </c>
      <c r="B111" s="54">
        <f t="shared" si="45"/>
        <v>85</v>
      </c>
      <c r="C111" s="79" t="s">
        <v>258</v>
      </c>
      <c r="D111" s="67" t="s">
        <v>18</v>
      </c>
      <c r="E111" s="67">
        <v>12</v>
      </c>
      <c r="F111" s="69">
        <v>12</v>
      </c>
      <c r="G111" s="69"/>
      <c r="H111" s="69"/>
      <c r="I111" s="67"/>
      <c r="J111" s="67">
        <v>125000</v>
      </c>
      <c r="K111" s="67">
        <v>1500000</v>
      </c>
      <c r="L111" s="80" t="s">
        <v>416</v>
      </c>
      <c r="M111" s="81" t="s">
        <v>115</v>
      </c>
      <c r="N111" s="67" t="s">
        <v>313</v>
      </c>
      <c r="O111" s="151">
        <f t="shared" si="39"/>
        <v>1500000</v>
      </c>
      <c r="P111" s="151">
        <f t="shared" si="40"/>
        <v>0</v>
      </c>
      <c r="Q111" s="151">
        <f t="shared" si="41"/>
        <v>0</v>
      </c>
      <c r="R111" s="151">
        <f t="shared" si="42"/>
        <v>0</v>
      </c>
      <c r="S111" s="151">
        <f t="shared" si="43"/>
        <v>0</v>
      </c>
    </row>
    <row r="112" spans="1:19" ht="123.75" customHeight="1" outlineLevel="1" x14ac:dyDescent="0.35">
      <c r="A112" s="166">
        <f t="shared" si="44"/>
        <v>11</v>
      </c>
      <c r="B112" s="54">
        <f t="shared" si="45"/>
        <v>86</v>
      </c>
      <c r="C112" s="79" t="s">
        <v>259</v>
      </c>
      <c r="D112" s="67" t="s">
        <v>18</v>
      </c>
      <c r="E112" s="67">
        <v>12</v>
      </c>
      <c r="F112" s="69">
        <v>12</v>
      </c>
      <c r="G112" s="69"/>
      <c r="H112" s="69"/>
      <c r="I112" s="67"/>
      <c r="J112" s="67">
        <v>116666.66666666667</v>
      </c>
      <c r="K112" s="67">
        <v>1400000</v>
      </c>
      <c r="L112" s="80" t="s">
        <v>418</v>
      </c>
      <c r="M112" s="81" t="s">
        <v>115</v>
      </c>
      <c r="N112" s="67" t="s">
        <v>259</v>
      </c>
      <c r="O112" s="151">
        <f t="shared" si="39"/>
        <v>1400000</v>
      </c>
      <c r="P112" s="151">
        <f t="shared" si="40"/>
        <v>0</v>
      </c>
      <c r="Q112" s="151">
        <f t="shared" si="41"/>
        <v>0</v>
      </c>
      <c r="R112" s="151">
        <f t="shared" si="42"/>
        <v>0</v>
      </c>
      <c r="S112" s="151">
        <f t="shared" si="43"/>
        <v>0</v>
      </c>
    </row>
    <row r="113" spans="1:19" ht="127.5" customHeight="1" outlineLevel="1" x14ac:dyDescent="0.35">
      <c r="A113" s="166">
        <f t="shared" si="44"/>
        <v>12</v>
      </c>
      <c r="B113" s="54">
        <f t="shared" si="45"/>
        <v>87</v>
      </c>
      <c r="C113" s="79" t="s">
        <v>260</v>
      </c>
      <c r="D113" s="67" t="s">
        <v>18</v>
      </c>
      <c r="E113" s="67">
        <v>12</v>
      </c>
      <c r="F113" s="69">
        <v>12</v>
      </c>
      <c r="G113" s="69"/>
      <c r="H113" s="69"/>
      <c r="I113" s="67"/>
      <c r="J113" s="67">
        <v>125000</v>
      </c>
      <c r="K113" s="67">
        <v>1500000</v>
      </c>
      <c r="L113" s="80" t="s">
        <v>418</v>
      </c>
      <c r="M113" s="81" t="s">
        <v>115</v>
      </c>
      <c r="N113" s="67" t="s">
        <v>260</v>
      </c>
      <c r="O113" s="151">
        <f t="shared" si="39"/>
        <v>1500000</v>
      </c>
      <c r="P113" s="151">
        <f t="shared" si="40"/>
        <v>0</v>
      </c>
      <c r="Q113" s="151">
        <f t="shared" si="41"/>
        <v>0</v>
      </c>
      <c r="R113" s="151">
        <f t="shared" si="42"/>
        <v>0</v>
      </c>
      <c r="S113" s="151">
        <f t="shared" si="43"/>
        <v>0</v>
      </c>
    </row>
    <row r="114" spans="1:19" ht="135" customHeight="1" outlineLevel="1" x14ac:dyDescent="0.35">
      <c r="A114" s="166">
        <f t="shared" si="44"/>
        <v>13</v>
      </c>
      <c r="B114" s="54">
        <f t="shared" si="45"/>
        <v>88</v>
      </c>
      <c r="C114" s="79" t="s">
        <v>261</v>
      </c>
      <c r="D114" s="67" t="s">
        <v>18</v>
      </c>
      <c r="E114" s="67">
        <v>12</v>
      </c>
      <c r="F114" s="69">
        <v>3</v>
      </c>
      <c r="G114" s="69">
        <v>3</v>
      </c>
      <c r="H114" s="69">
        <v>3</v>
      </c>
      <c r="I114" s="67">
        <v>3</v>
      </c>
      <c r="J114" s="67">
        <v>116666.66666666667</v>
      </c>
      <c r="K114" s="67">
        <v>1400000</v>
      </c>
      <c r="L114" s="80" t="s">
        <v>419</v>
      </c>
      <c r="M114" s="81" t="s">
        <v>115</v>
      </c>
      <c r="N114" s="67" t="s">
        <v>261</v>
      </c>
      <c r="O114" s="151">
        <f t="shared" si="39"/>
        <v>350000</v>
      </c>
      <c r="P114" s="151">
        <f t="shared" si="40"/>
        <v>350000</v>
      </c>
      <c r="Q114" s="151">
        <f t="shared" si="41"/>
        <v>350000</v>
      </c>
      <c r="R114" s="151">
        <f t="shared" si="42"/>
        <v>350000</v>
      </c>
      <c r="S114" s="151">
        <f t="shared" si="43"/>
        <v>0</v>
      </c>
    </row>
    <row r="115" spans="1:19" ht="135" customHeight="1" outlineLevel="1" x14ac:dyDescent="0.35">
      <c r="A115" s="166">
        <f t="shared" si="44"/>
        <v>14</v>
      </c>
      <c r="B115" s="54">
        <f t="shared" si="45"/>
        <v>89</v>
      </c>
      <c r="C115" s="79" t="s">
        <v>262</v>
      </c>
      <c r="D115" s="80" t="s">
        <v>18</v>
      </c>
      <c r="E115" s="80">
        <v>12</v>
      </c>
      <c r="F115" s="69">
        <v>3</v>
      </c>
      <c r="G115" s="69">
        <v>3</v>
      </c>
      <c r="H115" s="69">
        <v>3</v>
      </c>
      <c r="I115" s="67">
        <v>3</v>
      </c>
      <c r="J115" s="67">
        <v>125000</v>
      </c>
      <c r="K115" s="67">
        <v>1500000</v>
      </c>
      <c r="L115" s="80" t="s">
        <v>419</v>
      </c>
      <c r="M115" s="81" t="s">
        <v>115</v>
      </c>
      <c r="N115" s="67" t="s">
        <v>262</v>
      </c>
      <c r="O115" s="151">
        <f t="shared" si="39"/>
        <v>375000</v>
      </c>
      <c r="P115" s="151">
        <f t="shared" si="40"/>
        <v>375000</v>
      </c>
      <c r="Q115" s="151">
        <f t="shared" si="41"/>
        <v>375000</v>
      </c>
      <c r="R115" s="151">
        <f t="shared" si="42"/>
        <v>375000</v>
      </c>
      <c r="S115" s="151">
        <f t="shared" si="43"/>
        <v>0</v>
      </c>
    </row>
    <row r="116" spans="1:19" ht="122.25" customHeight="1" outlineLevel="1" x14ac:dyDescent="0.35">
      <c r="A116" s="166">
        <f t="shared" si="44"/>
        <v>15</v>
      </c>
      <c r="B116" s="54">
        <f t="shared" si="45"/>
        <v>90</v>
      </c>
      <c r="C116" s="79" t="s">
        <v>263</v>
      </c>
      <c r="D116" s="80" t="s">
        <v>18</v>
      </c>
      <c r="E116" s="80">
        <v>1</v>
      </c>
      <c r="F116" s="69">
        <v>1</v>
      </c>
      <c r="G116" s="69"/>
      <c r="H116" s="69"/>
      <c r="I116" s="67"/>
      <c r="J116" s="67">
        <v>25000000</v>
      </c>
      <c r="K116" s="67">
        <v>25000000</v>
      </c>
      <c r="L116" s="80" t="s">
        <v>416</v>
      </c>
      <c r="M116" s="81" t="s">
        <v>115</v>
      </c>
      <c r="N116" s="67" t="s">
        <v>263</v>
      </c>
      <c r="O116" s="151">
        <f t="shared" si="39"/>
        <v>25000000</v>
      </c>
      <c r="P116" s="151">
        <f t="shared" si="40"/>
        <v>0</v>
      </c>
      <c r="Q116" s="151">
        <f t="shared" si="41"/>
        <v>0</v>
      </c>
      <c r="R116" s="151">
        <f t="shared" si="42"/>
        <v>0</v>
      </c>
      <c r="S116" s="151">
        <f t="shared" si="43"/>
        <v>0</v>
      </c>
    </row>
    <row r="117" spans="1:19" ht="67.5" customHeight="1" outlineLevel="1" x14ac:dyDescent="0.35">
      <c r="A117" s="166">
        <f t="shared" si="44"/>
        <v>16</v>
      </c>
      <c r="B117" s="54">
        <f t="shared" si="45"/>
        <v>91</v>
      </c>
      <c r="C117" s="79" t="s">
        <v>264</v>
      </c>
      <c r="D117" s="80" t="s">
        <v>420</v>
      </c>
      <c r="E117" s="80" t="s">
        <v>421</v>
      </c>
      <c r="F117" s="69">
        <v>1</v>
      </c>
      <c r="G117" s="69"/>
      <c r="H117" s="69"/>
      <c r="I117" s="67"/>
      <c r="J117" s="67">
        <v>100000000</v>
      </c>
      <c r="K117" s="67">
        <v>100000000</v>
      </c>
      <c r="L117" s="80" t="s">
        <v>416</v>
      </c>
      <c r="M117" s="81" t="s">
        <v>115</v>
      </c>
      <c r="N117" s="67" t="s">
        <v>314</v>
      </c>
      <c r="O117" s="151">
        <f t="shared" si="39"/>
        <v>100000000</v>
      </c>
      <c r="P117" s="151">
        <f t="shared" si="40"/>
        <v>0</v>
      </c>
      <c r="Q117" s="151">
        <f t="shared" si="41"/>
        <v>0</v>
      </c>
      <c r="R117" s="151">
        <f t="shared" si="42"/>
        <v>0</v>
      </c>
      <c r="S117" s="151">
        <f t="shared" si="43"/>
        <v>0</v>
      </c>
    </row>
    <row r="118" spans="1:19" s="33" customFormat="1" ht="67.5" customHeight="1" outlineLevel="1" x14ac:dyDescent="0.35">
      <c r="A118" s="166">
        <f t="shared" si="44"/>
        <v>17</v>
      </c>
      <c r="B118" s="54">
        <f t="shared" si="45"/>
        <v>92</v>
      </c>
      <c r="C118" s="79" t="s">
        <v>265</v>
      </c>
      <c r="D118" s="80" t="s">
        <v>420</v>
      </c>
      <c r="E118" s="80" t="s">
        <v>421</v>
      </c>
      <c r="F118" s="69">
        <v>1</v>
      </c>
      <c r="G118" s="69"/>
      <c r="H118" s="69"/>
      <c r="I118" s="67"/>
      <c r="J118" s="67">
        <v>60000000</v>
      </c>
      <c r="K118" s="67">
        <v>60000000</v>
      </c>
      <c r="L118" s="80" t="s">
        <v>416</v>
      </c>
      <c r="M118" s="81" t="s">
        <v>115</v>
      </c>
      <c r="N118" s="67" t="s">
        <v>314</v>
      </c>
      <c r="O118" s="151">
        <f t="shared" si="39"/>
        <v>60000000</v>
      </c>
      <c r="P118" s="151">
        <f t="shared" si="40"/>
        <v>0</v>
      </c>
      <c r="Q118" s="151">
        <f t="shared" si="41"/>
        <v>0</v>
      </c>
      <c r="R118" s="151">
        <f t="shared" si="42"/>
        <v>0</v>
      </c>
      <c r="S118" s="151">
        <f t="shared" si="43"/>
        <v>0</v>
      </c>
    </row>
    <row r="119" spans="1:19" s="33" customFormat="1" ht="67.5" customHeight="1" outlineLevel="1" x14ac:dyDescent="0.35">
      <c r="A119" s="166">
        <f t="shared" si="44"/>
        <v>18</v>
      </c>
      <c r="B119" s="54">
        <f t="shared" si="45"/>
        <v>93</v>
      </c>
      <c r="C119" s="79" t="s">
        <v>266</v>
      </c>
      <c r="D119" s="67" t="s">
        <v>18</v>
      </c>
      <c r="E119" s="67">
        <v>20</v>
      </c>
      <c r="F119" s="69">
        <v>5</v>
      </c>
      <c r="G119" s="69">
        <v>5</v>
      </c>
      <c r="H119" s="69">
        <v>5</v>
      </c>
      <c r="I119" s="67">
        <v>5</v>
      </c>
      <c r="J119" s="67">
        <v>2000000</v>
      </c>
      <c r="K119" s="67">
        <v>40000000</v>
      </c>
      <c r="L119" s="80" t="s">
        <v>416</v>
      </c>
      <c r="M119" s="81" t="s">
        <v>115</v>
      </c>
      <c r="N119" s="67" t="s">
        <v>315</v>
      </c>
      <c r="O119" s="151">
        <f t="shared" si="39"/>
        <v>10000000</v>
      </c>
      <c r="P119" s="151">
        <f t="shared" si="40"/>
        <v>10000000</v>
      </c>
      <c r="Q119" s="151">
        <f t="shared" si="41"/>
        <v>10000000</v>
      </c>
      <c r="R119" s="151">
        <f t="shared" si="42"/>
        <v>10000000</v>
      </c>
      <c r="S119" s="151">
        <f t="shared" si="43"/>
        <v>0</v>
      </c>
    </row>
    <row r="120" spans="1:19" s="33" customFormat="1" ht="67.5" customHeight="1" outlineLevel="1" x14ac:dyDescent="0.35">
      <c r="A120" s="166">
        <f t="shared" si="44"/>
        <v>19</v>
      </c>
      <c r="B120" s="54">
        <f t="shared" si="45"/>
        <v>94</v>
      </c>
      <c r="C120" s="79" t="s">
        <v>267</v>
      </c>
      <c r="D120" s="75" t="s">
        <v>18</v>
      </c>
      <c r="E120" s="75">
        <v>1</v>
      </c>
      <c r="F120" s="122">
        <v>1</v>
      </c>
      <c r="G120" s="122"/>
      <c r="H120" s="122"/>
      <c r="I120" s="122"/>
      <c r="J120" s="67">
        <v>20000000</v>
      </c>
      <c r="K120" s="75">
        <v>20000000</v>
      </c>
      <c r="L120" s="82" t="s">
        <v>422</v>
      </c>
      <c r="M120" s="81" t="s">
        <v>115</v>
      </c>
      <c r="N120" s="83" t="s">
        <v>316</v>
      </c>
      <c r="O120" s="151">
        <f t="shared" si="39"/>
        <v>20000000</v>
      </c>
      <c r="P120" s="151">
        <f t="shared" si="40"/>
        <v>0</v>
      </c>
      <c r="Q120" s="151">
        <f t="shared" si="41"/>
        <v>0</v>
      </c>
      <c r="R120" s="151">
        <f t="shared" si="42"/>
        <v>0</v>
      </c>
      <c r="S120" s="151">
        <f t="shared" si="43"/>
        <v>0</v>
      </c>
    </row>
    <row r="121" spans="1:19" s="133" customFormat="1" x14ac:dyDescent="0.35">
      <c r="A121" s="164"/>
      <c r="B121" s="261" t="s">
        <v>9</v>
      </c>
      <c r="C121" s="262"/>
      <c r="D121" s="262"/>
      <c r="E121" s="262"/>
      <c r="F121" s="262"/>
      <c r="G121" s="262"/>
      <c r="H121" s="262"/>
      <c r="I121" s="262"/>
      <c r="J121" s="263"/>
      <c r="K121" s="134">
        <v>323035000</v>
      </c>
      <c r="L121" s="231"/>
      <c r="M121" s="232"/>
      <c r="N121" s="233"/>
      <c r="O121" s="148">
        <f>SUM(O102:O120)</f>
        <v>238830000</v>
      </c>
      <c r="P121" s="148">
        <f>SUM(P102:P120)</f>
        <v>28555000</v>
      </c>
      <c r="Q121" s="148">
        <f>SUM(Q102:Q120)</f>
        <v>27825000</v>
      </c>
      <c r="R121" s="148">
        <f>SUM(R102:R120)</f>
        <v>27825000</v>
      </c>
      <c r="S121" s="148">
        <f>SUM(S102:S120)</f>
        <v>0</v>
      </c>
    </row>
    <row r="122" spans="1:19" x14ac:dyDescent="0.35">
      <c r="B122" s="255" t="s">
        <v>292</v>
      </c>
      <c r="C122" s="256"/>
      <c r="D122" s="256"/>
      <c r="E122" s="256"/>
      <c r="F122" s="256"/>
      <c r="G122" s="256"/>
      <c r="H122" s="256"/>
      <c r="I122" s="256"/>
      <c r="J122" s="256"/>
      <c r="K122" s="256"/>
      <c r="L122" s="256"/>
      <c r="M122" s="256"/>
      <c r="N122" s="257"/>
      <c r="O122" s="151"/>
      <c r="P122" s="151"/>
      <c r="Q122" s="151"/>
      <c r="R122" s="151"/>
      <c r="S122" s="151"/>
    </row>
    <row r="123" spans="1:19" ht="71.25" customHeight="1" outlineLevel="1" x14ac:dyDescent="0.35">
      <c r="A123" s="166">
        <v>1</v>
      </c>
      <c r="B123" s="155">
        <f>+B120+1</f>
        <v>95</v>
      </c>
      <c r="C123" s="55" t="s">
        <v>268</v>
      </c>
      <c r="D123" s="84" t="s">
        <v>270</v>
      </c>
      <c r="E123" s="53">
        <v>1</v>
      </c>
      <c r="F123" s="49">
        <v>1</v>
      </c>
      <c r="G123" s="49"/>
      <c r="H123" s="49"/>
      <c r="I123" s="53"/>
      <c r="J123" s="85">
        <v>400000000</v>
      </c>
      <c r="K123" s="85">
        <v>400000000</v>
      </c>
      <c r="L123" s="45" t="s">
        <v>271</v>
      </c>
      <c r="M123" s="264" t="s">
        <v>115</v>
      </c>
      <c r="N123" s="195" t="s">
        <v>580</v>
      </c>
      <c r="O123" s="151">
        <f t="shared" ref="O123:O126" si="46">J123*F123</f>
        <v>400000000</v>
      </c>
      <c r="P123" s="151">
        <f t="shared" ref="P123:P126" si="47">J123*G123</f>
        <v>0</v>
      </c>
      <c r="Q123" s="151">
        <f t="shared" ref="Q123:Q126" si="48">J123*H123</f>
        <v>0</v>
      </c>
      <c r="R123" s="151">
        <f t="shared" ref="R123:R126" si="49">J123*I123</f>
        <v>0</v>
      </c>
      <c r="S123" s="151">
        <f t="shared" ref="S123:S126" si="50">O123+P123+Q123+R123-K123</f>
        <v>0</v>
      </c>
    </row>
    <row r="124" spans="1:19" ht="80.25" customHeight="1" outlineLevel="1" x14ac:dyDescent="0.35">
      <c r="B124" s="155">
        <f>B123+1</f>
        <v>96</v>
      </c>
      <c r="C124" s="190" t="s">
        <v>576</v>
      </c>
      <c r="D124" s="191" t="s">
        <v>15</v>
      </c>
      <c r="E124" s="182">
        <v>1</v>
      </c>
      <c r="F124" s="184">
        <v>1</v>
      </c>
      <c r="G124" s="184"/>
      <c r="H124" s="184"/>
      <c r="I124" s="182"/>
      <c r="J124" s="192">
        <v>19500000000</v>
      </c>
      <c r="K124" s="192">
        <v>19500000000</v>
      </c>
      <c r="L124" s="183" t="s">
        <v>271</v>
      </c>
      <c r="M124" s="265"/>
      <c r="N124" s="194" t="s">
        <v>578</v>
      </c>
      <c r="O124" s="185">
        <f t="shared" ref="O124:O125" si="51">J124*F124</f>
        <v>19500000000</v>
      </c>
      <c r="P124" s="185">
        <f t="shared" ref="P124:P125" si="52">J124*G124</f>
        <v>0</v>
      </c>
      <c r="Q124" s="185">
        <f t="shared" ref="Q124:Q125" si="53">J124*H124</f>
        <v>0</v>
      </c>
      <c r="R124" s="185">
        <f t="shared" ref="R124:R125" si="54">J124*I124</f>
        <v>0</v>
      </c>
      <c r="S124" s="185">
        <f t="shared" ref="S124:S125" si="55">O124+P124+Q124+R124-K124</f>
        <v>0</v>
      </c>
    </row>
    <row r="125" spans="1:19" ht="81" customHeight="1" outlineLevel="1" x14ac:dyDescent="0.35">
      <c r="B125" s="155">
        <f>B124+1</f>
        <v>97</v>
      </c>
      <c r="C125" s="190" t="s">
        <v>577</v>
      </c>
      <c r="D125" s="191" t="s">
        <v>15</v>
      </c>
      <c r="E125" s="182">
        <v>1</v>
      </c>
      <c r="F125" s="184">
        <v>1</v>
      </c>
      <c r="G125" s="184"/>
      <c r="H125" s="184"/>
      <c r="I125" s="182"/>
      <c r="J125" s="193">
        <v>8600000000</v>
      </c>
      <c r="K125" s="193">
        <v>8600000000</v>
      </c>
      <c r="L125" s="183" t="s">
        <v>271</v>
      </c>
      <c r="M125" s="265"/>
      <c r="N125" s="267" t="s">
        <v>579</v>
      </c>
      <c r="O125" s="185">
        <f t="shared" si="51"/>
        <v>8600000000</v>
      </c>
      <c r="P125" s="185">
        <f t="shared" si="52"/>
        <v>0</v>
      </c>
      <c r="Q125" s="185">
        <f t="shared" si="53"/>
        <v>0</v>
      </c>
      <c r="R125" s="185">
        <f t="shared" si="54"/>
        <v>0</v>
      </c>
      <c r="S125" s="185">
        <f t="shared" si="55"/>
        <v>0</v>
      </c>
    </row>
    <row r="126" spans="1:19" ht="69" customHeight="1" outlineLevel="1" x14ac:dyDescent="0.35">
      <c r="A126" s="166">
        <v>2</v>
      </c>
      <c r="B126" s="155">
        <f>B125+1</f>
        <v>98</v>
      </c>
      <c r="C126" s="196" t="s">
        <v>269</v>
      </c>
      <c r="D126" s="53" t="s">
        <v>18</v>
      </c>
      <c r="E126" s="53">
        <v>1</v>
      </c>
      <c r="F126" s="49">
        <v>1</v>
      </c>
      <c r="G126" s="49"/>
      <c r="H126" s="49"/>
      <c r="I126" s="53"/>
      <c r="J126" s="197">
        <v>15000000</v>
      </c>
      <c r="K126" s="198">
        <v>15000000</v>
      </c>
      <c r="L126" s="45" t="s">
        <v>271</v>
      </c>
      <c r="M126" s="266"/>
      <c r="N126" s="268"/>
      <c r="O126" s="151">
        <f t="shared" si="46"/>
        <v>15000000</v>
      </c>
      <c r="P126" s="151">
        <f t="shared" si="47"/>
        <v>0</v>
      </c>
      <c r="Q126" s="151">
        <f t="shared" si="48"/>
        <v>0</v>
      </c>
      <c r="R126" s="151">
        <f t="shared" si="49"/>
        <v>0</v>
      </c>
      <c r="S126" s="151">
        <f t="shared" si="50"/>
        <v>0</v>
      </c>
    </row>
    <row r="127" spans="1:19" s="133" customFormat="1" x14ac:dyDescent="0.35">
      <c r="A127" s="164"/>
      <c r="B127" s="261" t="s">
        <v>9</v>
      </c>
      <c r="C127" s="262"/>
      <c r="D127" s="262"/>
      <c r="E127" s="262"/>
      <c r="F127" s="262"/>
      <c r="G127" s="262"/>
      <c r="H127" s="262"/>
      <c r="I127" s="262"/>
      <c r="J127" s="263"/>
      <c r="K127" s="135">
        <f>SUM(K123:K126)</f>
        <v>28515000000</v>
      </c>
      <c r="L127" s="231"/>
      <c r="M127" s="232"/>
      <c r="N127" s="233"/>
      <c r="O127" s="148">
        <f>SUM(O123:O126)</f>
        <v>28515000000</v>
      </c>
      <c r="P127" s="148">
        <f>SUM(P123:P126)</f>
        <v>0</v>
      </c>
      <c r="Q127" s="148">
        <f>SUM(Q123:Q126)</f>
        <v>0</v>
      </c>
      <c r="R127" s="148">
        <f>SUM(R123:R126)</f>
        <v>0</v>
      </c>
      <c r="S127" s="148">
        <f>SUM(S123:S126)</f>
        <v>0</v>
      </c>
    </row>
    <row r="128" spans="1:19" x14ac:dyDescent="0.35">
      <c r="B128" s="258" t="s">
        <v>154</v>
      </c>
      <c r="C128" s="259"/>
      <c r="D128" s="259"/>
      <c r="E128" s="259"/>
      <c r="F128" s="259"/>
      <c r="G128" s="259"/>
      <c r="H128" s="259"/>
      <c r="I128" s="259"/>
      <c r="J128" s="259"/>
      <c r="K128" s="259"/>
      <c r="L128" s="259"/>
      <c r="M128" s="259"/>
      <c r="N128" s="260"/>
      <c r="O128" s="151"/>
      <c r="P128" s="151"/>
      <c r="Q128" s="151"/>
      <c r="R128" s="151"/>
      <c r="S128" s="151"/>
    </row>
    <row r="129" spans="1:19" ht="69.75" customHeight="1" outlineLevel="1" x14ac:dyDescent="0.35">
      <c r="A129" s="166">
        <v>1</v>
      </c>
      <c r="B129" s="67">
        <f>+B126+1</f>
        <v>99</v>
      </c>
      <c r="C129" s="66" t="s">
        <v>214</v>
      </c>
      <c r="D129" s="45" t="s">
        <v>18</v>
      </c>
      <c r="E129" s="45">
        <v>1</v>
      </c>
      <c r="F129" s="45"/>
      <c r="G129" s="49">
        <v>1</v>
      </c>
      <c r="H129" s="49"/>
      <c r="I129" s="53"/>
      <c r="J129" s="67">
        <v>200000000</v>
      </c>
      <c r="K129" s="67">
        <v>200000000</v>
      </c>
      <c r="L129" s="86" t="s">
        <v>215</v>
      </c>
      <c r="M129" s="70" t="s">
        <v>115</v>
      </c>
      <c r="N129" s="45" t="s">
        <v>155</v>
      </c>
      <c r="O129" s="151">
        <f t="shared" ref="O129:O138" si="56">J129*F129</f>
        <v>0</v>
      </c>
      <c r="P129" s="151">
        <f t="shared" ref="P129:P138" si="57">J129*G129</f>
        <v>200000000</v>
      </c>
      <c r="Q129" s="151">
        <f t="shared" ref="Q129:Q138" si="58">J129*H129</f>
        <v>0</v>
      </c>
      <c r="R129" s="151">
        <f t="shared" ref="R129:R138" si="59">J129*I129</f>
        <v>0</v>
      </c>
      <c r="S129" s="151">
        <f t="shared" ref="S129:S138" si="60">O129+P129+Q129+R129-K129</f>
        <v>0</v>
      </c>
    </row>
    <row r="130" spans="1:19" ht="69" customHeight="1" outlineLevel="1" x14ac:dyDescent="0.35">
      <c r="A130" s="166">
        <f>A129+1</f>
        <v>2</v>
      </c>
      <c r="B130" s="67">
        <f>+B129+1</f>
        <v>100</v>
      </c>
      <c r="C130" s="66" t="s">
        <v>156</v>
      </c>
      <c r="D130" s="45" t="s">
        <v>18</v>
      </c>
      <c r="E130" s="45">
        <v>1</v>
      </c>
      <c r="F130" s="45"/>
      <c r="G130" s="49"/>
      <c r="H130" s="49">
        <v>1</v>
      </c>
      <c r="I130" s="53"/>
      <c r="J130" s="67">
        <v>250000000</v>
      </c>
      <c r="K130" s="67">
        <v>250000000</v>
      </c>
      <c r="L130" s="86" t="s">
        <v>21</v>
      </c>
      <c r="M130" s="70" t="s">
        <v>115</v>
      </c>
      <c r="N130" s="45" t="s">
        <v>155</v>
      </c>
      <c r="O130" s="151">
        <f t="shared" si="56"/>
        <v>0</v>
      </c>
      <c r="P130" s="151">
        <f t="shared" si="57"/>
        <v>0</v>
      </c>
      <c r="Q130" s="151">
        <f t="shared" si="58"/>
        <v>250000000</v>
      </c>
      <c r="R130" s="151">
        <f t="shared" si="59"/>
        <v>0</v>
      </c>
      <c r="S130" s="151">
        <f t="shared" si="60"/>
        <v>0</v>
      </c>
    </row>
    <row r="131" spans="1:19" ht="69" customHeight="1" outlineLevel="1" x14ac:dyDescent="0.35">
      <c r="A131" s="166">
        <f t="shared" ref="A131:A138" si="61">A130+1</f>
        <v>3</v>
      </c>
      <c r="B131" s="67">
        <f t="shared" ref="B131:B138" si="62">+B130+1</f>
        <v>101</v>
      </c>
      <c r="C131" s="66" t="s">
        <v>157</v>
      </c>
      <c r="D131" s="45" t="s">
        <v>18</v>
      </c>
      <c r="E131" s="45">
        <v>1</v>
      </c>
      <c r="F131" s="45"/>
      <c r="G131" s="49"/>
      <c r="H131" s="49"/>
      <c r="I131" s="53">
        <v>1</v>
      </c>
      <c r="J131" s="67">
        <v>150000000</v>
      </c>
      <c r="K131" s="67">
        <v>150000000</v>
      </c>
      <c r="L131" s="86" t="s">
        <v>22</v>
      </c>
      <c r="M131" s="70" t="s">
        <v>115</v>
      </c>
      <c r="N131" s="45" t="s">
        <v>155</v>
      </c>
      <c r="O131" s="151">
        <f t="shared" si="56"/>
        <v>0</v>
      </c>
      <c r="P131" s="151">
        <f t="shared" si="57"/>
        <v>0</v>
      </c>
      <c r="Q131" s="151">
        <f t="shared" si="58"/>
        <v>0</v>
      </c>
      <c r="R131" s="151">
        <f t="shared" si="59"/>
        <v>150000000</v>
      </c>
      <c r="S131" s="151">
        <f t="shared" si="60"/>
        <v>0</v>
      </c>
    </row>
    <row r="132" spans="1:19" s="34" customFormat="1" ht="69" customHeight="1" outlineLevel="1" x14ac:dyDescent="0.35">
      <c r="A132" s="166">
        <f t="shared" si="61"/>
        <v>4</v>
      </c>
      <c r="B132" s="67">
        <f t="shared" si="62"/>
        <v>102</v>
      </c>
      <c r="C132" s="66" t="s">
        <v>158</v>
      </c>
      <c r="D132" s="45" t="s">
        <v>18</v>
      </c>
      <c r="E132" s="45">
        <v>1</v>
      </c>
      <c r="F132" s="45">
        <v>1</v>
      </c>
      <c r="G132" s="49"/>
      <c r="H132" s="49"/>
      <c r="I132" s="53"/>
      <c r="J132" s="67">
        <v>400000000</v>
      </c>
      <c r="K132" s="67">
        <v>400000000</v>
      </c>
      <c r="L132" s="86" t="s">
        <v>23</v>
      </c>
      <c r="M132" s="70" t="s">
        <v>115</v>
      </c>
      <c r="N132" s="45" t="s">
        <v>155</v>
      </c>
      <c r="O132" s="151">
        <f t="shared" si="56"/>
        <v>400000000</v>
      </c>
      <c r="P132" s="151">
        <f t="shared" si="57"/>
        <v>0</v>
      </c>
      <c r="Q132" s="151">
        <f t="shared" si="58"/>
        <v>0</v>
      </c>
      <c r="R132" s="151">
        <f t="shared" si="59"/>
        <v>0</v>
      </c>
      <c r="S132" s="151">
        <f t="shared" si="60"/>
        <v>0</v>
      </c>
    </row>
    <row r="133" spans="1:19" s="34" customFormat="1" ht="69" customHeight="1" outlineLevel="1" x14ac:dyDescent="0.35">
      <c r="A133" s="166">
        <f t="shared" si="61"/>
        <v>5</v>
      </c>
      <c r="B133" s="67">
        <f t="shared" si="62"/>
        <v>103</v>
      </c>
      <c r="C133" s="66" t="s">
        <v>159</v>
      </c>
      <c r="D133" s="45" t="s">
        <v>18</v>
      </c>
      <c r="E133" s="45">
        <v>1</v>
      </c>
      <c r="F133" s="45"/>
      <c r="G133" s="49">
        <v>1</v>
      </c>
      <c r="H133" s="49"/>
      <c r="I133" s="53"/>
      <c r="J133" s="67">
        <v>250000000</v>
      </c>
      <c r="K133" s="67">
        <v>250000000</v>
      </c>
      <c r="L133" s="86" t="s">
        <v>24</v>
      </c>
      <c r="M133" s="70" t="s">
        <v>115</v>
      </c>
      <c r="N133" s="45" t="s">
        <v>155</v>
      </c>
      <c r="O133" s="151">
        <f t="shared" si="56"/>
        <v>0</v>
      </c>
      <c r="P133" s="151">
        <f t="shared" si="57"/>
        <v>250000000</v>
      </c>
      <c r="Q133" s="151">
        <f t="shared" si="58"/>
        <v>0</v>
      </c>
      <c r="R133" s="151">
        <f t="shared" si="59"/>
        <v>0</v>
      </c>
      <c r="S133" s="151">
        <f t="shared" si="60"/>
        <v>0</v>
      </c>
    </row>
    <row r="134" spans="1:19" s="34" customFormat="1" ht="69" customHeight="1" outlineLevel="1" x14ac:dyDescent="0.35">
      <c r="A134" s="166">
        <f t="shared" si="61"/>
        <v>6</v>
      </c>
      <c r="B134" s="67">
        <f t="shared" si="62"/>
        <v>104</v>
      </c>
      <c r="C134" s="66" t="s">
        <v>160</v>
      </c>
      <c r="D134" s="45" t="s">
        <v>18</v>
      </c>
      <c r="E134" s="45">
        <v>1</v>
      </c>
      <c r="F134" s="45"/>
      <c r="G134" s="49"/>
      <c r="H134" s="49">
        <v>1</v>
      </c>
      <c r="I134" s="53"/>
      <c r="J134" s="67">
        <v>200000000</v>
      </c>
      <c r="K134" s="67">
        <v>200000000</v>
      </c>
      <c r="L134" s="86" t="s">
        <v>25</v>
      </c>
      <c r="M134" s="70" t="s">
        <v>115</v>
      </c>
      <c r="N134" s="45" t="s">
        <v>155</v>
      </c>
      <c r="O134" s="151">
        <f t="shared" si="56"/>
        <v>0</v>
      </c>
      <c r="P134" s="151">
        <f t="shared" si="57"/>
        <v>0</v>
      </c>
      <c r="Q134" s="151">
        <f t="shared" si="58"/>
        <v>200000000</v>
      </c>
      <c r="R134" s="151">
        <f t="shared" si="59"/>
        <v>0</v>
      </c>
      <c r="S134" s="151">
        <f t="shared" si="60"/>
        <v>0</v>
      </c>
    </row>
    <row r="135" spans="1:19" s="34" customFormat="1" ht="69" customHeight="1" outlineLevel="1" x14ac:dyDescent="0.35">
      <c r="A135" s="166">
        <f t="shared" si="61"/>
        <v>7</v>
      </c>
      <c r="B135" s="67">
        <f t="shared" si="62"/>
        <v>105</v>
      </c>
      <c r="C135" s="66" t="s">
        <v>216</v>
      </c>
      <c r="D135" s="45" t="s">
        <v>18</v>
      </c>
      <c r="E135" s="45">
        <v>1</v>
      </c>
      <c r="F135" s="45"/>
      <c r="G135" s="49"/>
      <c r="H135" s="49"/>
      <c r="I135" s="53">
        <v>1</v>
      </c>
      <c r="J135" s="67">
        <v>300000000</v>
      </c>
      <c r="K135" s="67">
        <v>300000000</v>
      </c>
      <c r="L135" s="87" t="s">
        <v>217</v>
      </c>
      <c r="M135" s="70" t="s">
        <v>115</v>
      </c>
      <c r="N135" s="45" t="s">
        <v>155</v>
      </c>
      <c r="O135" s="151">
        <f t="shared" si="56"/>
        <v>0</v>
      </c>
      <c r="P135" s="151">
        <f t="shared" si="57"/>
        <v>0</v>
      </c>
      <c r="Q135" s="151">
        <f t="shared" si="58"/>
        <v>0</v>
      </c>
      <c r="R135" s="151">
        <f t="shared" si="59"/>
        <v>300000000</v>
      </c>
      <c r="S135" s="151">
        <f t="shared" si="60"/>
        <v>0</v>
      </c>
    </row>
    <row r="136" spans="1:19" s="34" customFormat="1" ht="69" customHeight="1" outlineLevel="1" x14ac:dyDescent="0.35">
      <c r="A136" s="166">
        <f t="shared" si="61"/>
        <v>8</v>
      </c>
      <c r="B136" s="67">
        <f t="shared" si="62"/>
        <v>106</v>
      </c>
      <c r="C136" s="66" t="s">
        <v>161</v>
      </c>
      <c r="D136" s="45" t="s">
        <v>18</v>
      </c>
      <c r="E136" s="45">
        <v>1</v>
      </c>
      <c r="F136" s="45">
        <v>1</v>
      </c>
      <c r="G136" s="49"/>
      <c r="H136" s="49"/>
      <c r="I136" s="53"/>
      <c r="J136" s="67">
        <v>300000000</v>
      </c>
      <c r="K136" s="67">
        <v>300000000</v>
      </c>
      <c r="L136" s="86" t="s">
        <v>26</v>
      </c>
      <c r="M136" s="70" t="s">
        <v>115</v>
      </c>
      <c r="N136" s="45" t="s">
        <v>155</v>
      </c>
      <c r="O136" s="151">
        <f t="shared" si="56"/>
        <v>300000000</v>
      </c>
      <c r="P136" s="151">
        <f t="shared" si="57"/>
        <v>0</v>
      </c>
      <c r="Q136" s="151">
        <f t="shared" si="58"/>
        <v>0</v>
      </c>
      <c r="R136" s="151">
        <f t="shared" si="59"/>
        <v>0</v>
      </c>
      <c r="S136" s="151">
        <f t="shared" si="60"/>
        <v>0</v>
      </c>
    </row>
    <row r="137" spans="1:19" s="34" customFormat="1" ht="69" customHeight="1" outlineLevel="1" x14ac:dyDescent="0.35">
      <c r="A137" s="166">
        <f t="shared" si="61"/>
        <v>9</v>
      </c>
      <c r="B137" s="67">
        <f t="shared" si="62"/>
        <v>107</v>
      </c>
      <c r="C137" s="66" t="s">
        <v>162</v>
      </c>
      <c r="D137" s="45" t="s">
        <v>18</v>
      </c>
      <c r="E137" s="45">
        <v>1</v>
      </c>
      <c r="F137" s="45"/>
      <c r="G137" s="49">
        <v>1</v>
      </c>
      <c r="H137" s="49"/>
      <c r="I137" s="53"/>
      <c r="J137" s="67">
        <v>400000000</v>
      </c>
      <c r="K137" s="67">
        <v>400000000</v>
      </c>
      <c r="L137" s="86" t="s">
        <v>27</v>
      </c>
      <c r="M137" s="70" t="s">
        <v>115</v>
      </c>
      <c r="N137" s="45" t="s">
        <v>155</v>
      </c>
      <c r="O137" s="151">
        <f t="shared" si="56"/>
        <v>0</v>
      </c>
      <c r="P137" s="151">
        <f t="shared" si="57"/>
        <v>400000000</v>
      </c>
      <c r="Q137" s="151">
        <f t="shared" si="58"/>
        <v>0</v>
      </c>
      <c r="R137" s="151">
        <f t="shared" si="59"/>
        <v>0</v>
      </c>
      <c r="S137" s="151">
        <f t="shared" si="60"/>
        <v>0</v>
      </c>
    </row>
    <row r="138" spans="1:19" s="34" customFormat="1" ht="69" customHeight="1" outlineLevel="1" x14ac:dyDescent="0.35">
      <c r="A138" s="166">
        <f t="shared" si="61"/>
        <v>10</v>
      </c>
      <c r="B138" s="67">
        <f t="shared" si="62"/>
        <v>108</v>
      </c>
      <c r="C138" s="66" t="s">
        <v>163</v>
      </c>
      <c r="D138" s="45" t="s">
        <v>18</v>
      </c>
      <c r="E138" s="45">
        <v>1</v>
      </c>
      <c r="F138" s="45"/>
      <c r="G138" s="49"/>
      <c r="H138" s="49">
        <v>1</v>
      </c>
      <c r="I138" s="53"/>
      <c r="J138" s="67">
        <v>500000000</v>
      </c>
      <c r="K138" s="67">
        <v>500000000</v>
      </c>
      <c r="L138" s="86" t="s">
        <v>28</v>
      </c>
      <c r="M138" s="70" t="s">
        <v>115</v>
      </c>
      <c r="N138" s="45" t="s">
        <v>155</v>
      </c>
      <c r="O138" s="151">
        <f t="shared" si="56"/>
        <v>0</v>
      </c>
      <c r="P138" s="151">
        <f t="shared" si="57"/>
        <v>0</v>
      </c>
      <c r="Q138" s="151">
        <f t="shared" si="58"/>
        <v>500000000</v>
      </c>
      <c r="R138" s="151">
        <f t="shared" si="59"/>
        <v>0</v>
      </c>
      <c r="S138" s="151">
        <f t="shared" si="60"/>
        <v>0</v>
      </c>
    </row>
    <row r="139" spans="1:19" s="133" customFormat="1" ht="18.75" customHeight="1" x14ac:dyDescent="0.35">
      <c r="A139" s="164"/>
      <c r="B139" s="237" t="s">
        <v>9</v>
      </c>
      <c r="C139" s="238"/>
      <c r="D139" s="238"/>
      <c r="E139" s="238"/>
      <c r="F139" s="238"/>
      <c r="G139" s="238"/>
      <c r="H139" s="238"/>
      <c r="I139" s="238"/>
      <c r="J139" s="239"/>
      <c r="K139" s="123">
        <v>2950000000</v>
      </c>
      <c r="L139" s="225"/>
      <c r="M139" s="226"/>
      <c r="N139" s="227"/>
      <c r="O139" s="148">
        <f>SUM(O129:O138)</f>
        <v>700000000</v>
      </c>
      <c r="P139" s="148">
        <f>SUM(P129:P138)</f>
        <v>850000000</v>
      </c>
      <c r="Q139" s="148">
        <f>SUM(Q129:Q138)</f>
        <v>950000000</v>
      </c>
      <c r="R139" s="148">
        <f>SUM(R129:R138)</f>
        <v>450000000</v>
      </c>
      <c r="S139" s="148">
        <f>SUM(S129:S138)</f>
        <v>0</v>
      </c>
    </row>
    <row r="140" spans="1:19" s="34" customFormat="1" x14ac:dyDescent="0.35">
      <c r="A140" s="165"/>
      <c r="B140" s="212" t="s">
        <v>40</v>
      </c>
      <c r="C140" s="213"/>
      <c r="D140" s="213"/>
      <c r="E140" s="213"/>
      <c r="F140" s="213"/>
      <c r="G140" s="213"/>
      <c r="H140" s="213"/>
      <c r="I140" s="213"/>
      <c r="J140" s="213"/>
      <c r="K140" s="213"/>
      <c r="L140" s="213"/>
      <c r="M140" s="213"/>
      <c r="N140" s="214"/>
      <c r="O140" s="151"/>
      <c r="P140" s="151"/>
      <c r="Q140" s="151"/>
      <c r="R140" s="151"/>
      <c r="S140" s="151"/>
    </row>
    <row r="141" spans="1:19" s="34" customFormat="1" ht="110.25" customHeight="1" outlineLevel="1" x14ac:dyDescent="0.35">
      <c r="A141" s="165">
        <v>1</v>
      </c>
      <c r="B141" s="156">
        <f>+B138+1</f>
        <v>109</v>
      </c>
      <c r="C141" s="88" t="s">
        <v>165</v>
      </c>
      <c r="D141" s="89" t="s">
        <v>164</v>
      </c>
      <c r="E141" s="90">
        <v>1</v>
      </c>
      <c r="F141" s="90">
        <v>1</v>
      </c>
      <c r="G141" s="91"/>
      <c r="H141" s="91"/>
      <c r="I141" s="90"/>
      <c r="J141" s="67">
        <v>300000000</v>
      </c>
      <c r="K141" s="67">
        <v>300000000</v>
      </c>
      <c r="L141" s="92" t="s">
        <v>30</v>
      </c>
      <c r="M141" s="72" t="s">
        <v>115</v>
      </c>
      <c r="N141" s="89" t="s">
        <v>29</v>
      </c>
      <c r="O141" s="151">
        <f t="shared" ref="O141:O147" si="63">J141*F141</f>
        <v>300000000</v>
      </c>
      <c r="P141" s="151">
        <f t="shared" ref="P141:P147" si="64">J141*G141</f>
        <v>0</v>
      </c>
      <c r="Q141" s="151">
        <f t="shared" ref="Q141:Q147" si="65">J141*H141</f>
        <v>0</v>
      </c>
      <c r="R141" s="151">
        <f t="shared" ref="R141:R147" si="66">J141*I141</f>
        <v>0</v>
      </c>
      <c r="S141" s="151">
        <f t="shared" ref="S141:S147" si="67">O141+P141+Q141+R141-K141</f>
        <v>0</v>
      </c>
    </row>
    <row r="142" spans="1:19" ht="117" customHeight="1" outlineLevel="1" x14ac:dyDescent="0.35">
      <c r="A142" s="166">
        <f>A141+1</f>
        <v>2</v>
      </c>
      <c r="B142" s="156">
        <f>+B141+1</f>
        <v>110</v>
      </c>
      <c r="C142" s="88" t="s">
        <v>166</v>
      </c>
      <c r="D142" s="89" t="s">
        <v>164</v>
      </c>
      <c r="E142" s="90">
        <v>1</v>
      </c>
      <c r="F142" s="90"/>
      <c r="G142" s="91"/>
      <c r="H142" s="49">
        <v>1</v>
      </c>
      <c r="I142" s="90"/>
      <c r="J142" s="67">
        <v>800000000</v>
      </c>
      <c r="K142" s="67">
        <v>800000000</v>
      </c>
      <c r="L142" s="92" t="s">
        <v>167</v>
      </c>
      <c r="M142" s="72" t="s">
        <v>115</v>
      </c>
      <c r="N142" s="89" t="s">
        <v>168</v>
      </c>
      <c r="O142" s="151">
        <f t="shared" si="63"/>
        <v>0</v>
      </c>
      <c r="P142" s="151">
        <f t="shared" si="64"/>
        <v>0</v>
      </c>
      <c r="Q142" s="151">
        <f t="shared" si="65"/>
        <v>800000000</v>
      </c>
      <c r="R142" s="151">
        <f t="shared" si="66"/>
        <v>0</v>
      </c>
      <c r="S142" s="151">
        <f t="shared" si="67"/>
        <v>0</v>
      </c>
    </row>
    <row r="143" spans="1:19" ht="108.75" customHeight="1" outlineLevel="1" x14ac:dyDescent="0.35">
      <c r="A143" s="166">
        <f t="shared" ref="A143:A147" si="68">A142+1</f>
        <v>3</v>
      </c>
      <c r="B143" s="156">
        <f t="shared" ref="B143:B147" si="69">+B142+1</f>
        <v>111</v>
      </c>
      <c r="C143" s="88" t="s">
        <v>31</v>
      </c>
      <c r="D143" s="89" t="s">
        <v>164</v>
      </c>
      <c r="E143" s="90">
        <v>2</v>
      </c>
      <c r="F143" s="90">
        <v>1</v>
      </c>
      <c r="G143" s="91"/>
      <c r="H143" s="91">
        <v>1</v>
      </c>
      <c r="I143" s="90"/>
      <c r="J143" s="67">
        <v>15000000</v>
      </c>
      <c r="K143" s="67">
        <v>30000000</v>
      </c>
      <c r="L143" s="92" t="s">
        <v>33</v>
      </c>
      <c r="M143" s="72" t="s">
        <v>115</v>
      </c>
      <c r="N143" s="89" t="s">
        <v>32</v>
      </c>
      <c r="O143" s="151">
        <f t="shared" si="63"/>
        <v>15000000</v>
      </c>
      <c r="P143" s="151">
        <f t="shared" si="64"/>
        <v>0</v>
      </c>
      <c r="Q143" s="151">
        <f t="shared" si="65"/>
        <v>15000000</v>
      </c>
      <c r="R143" s="151">
        <f t="shared" si="66"/>
        <v>0</v>
      </c>
      <c r="S143" s="151">
        <f t="shared" si="67"/>
        <v>0</v>
      </c>
    </row>
    <row r="144" spans="1:19" s="34" customFormat="1" ht="105.75" customHeight="1" outlineLevel="1" x14ac:dyDescent="0.35">
      <c r="A144" s="166">
        <f t="shared" si="68"/>
        <v>4</v>
      </c>
      <c r="B144" s="156">
        <f t="shared" si="69"/>
        <v>112</v>
      </c>
      <c r="C144" s="93" t="s">
        <v>218</v>
      </c>
      <c r="D144" s="89" t="s">
        <v>164</v>
      </c>
      <c r="E144" s="94">
        <v>2</v>
      </c>
      <c r="F144" s="94">
        <v>2</v>
      </c>
      <c r="G144" s="91"/>
      <c r="H144" s="91"/>
      <c r="I144" s="94"/>
      <c r="J144" s="67">
        <v>5000000</v>
      </c>
      <c r="K144" s="67">
        <v>10000000</v>
      </c>
      <c r="L144" s="95" t="s">
        <v>35</v>
      </c>
      <c r="M144" s="72" t="s">
        <v>115</v>
      </c>
      <c r="N144" s="96" t="s">
        <v>34</v>
      </c>
      <c r="O144" s="151">
        <f t="shared" si="63"/>
        <v>10000000</v>
      </c>
      <c r="P144" s="151">
        <f t="shared" si="64"/>
        <v>0</v>
      </c>
      <c r="Q144" s="151">
        <f t="shared" si="65"/>
        <v>0</v>
      </c>
      <c r="R144" s="151">
        <f t="shared" si="66"/>
        <v>0</v>
      </c>
      <c r="S144" s="151">
        <f t="shared" si="67"/>
        <v>0</v>
      </c>
    </row>
    <row r="145" spans="1:19" s="34" customFormat="1" ht="75.75" customHeight="1" outlineLevel="1" x14ac:dyDescent="0.35">
      <c r="A145" s="166">
        <f t="shared" si="68"/>
        <v>5</v>
      </c>
      <c r="B145" s="156">
        <f t="shared" si="69"/>
        <v>113</v>
      </c>
      <c r="C145" s="93" t="s">
        <v>219</v>
      </c>
      <c r="D145" s="89" t="s">
        <v>164</v>
      </c>
      <c r="E145" s="90">
        <v>8</v>
      </c>
      <c r="F145" s="90">
        <v>2</v>
      </c>
      <c r="G145" s="49">
        <v>2</v>
      </c>
      <c r="H145" s="49">
        <v>2</v>
      </c>
      <c r="I145" s="90">
        <v>2</v>
      </c>
      <c r="J145" s="67">
        <v>10000000</v>
      </c>
      <c r="K145" s="67">
        <v>80000000</v>
      </c>
      <c r="L145" s="89" t="s">
        <v>37</v>
      </c>
      <c r="M145" s="72" t="s">
        <v>115</v>
      </c>
      <c r="N145" s="96" t="s">
        <v>36</v>
      </c>
      <c r="O145" s="151">
        <f t="shared" si="63"/>
        <v>20000000</v>
      </c>
      <c r="P145" s="151">
        <f t="shared" si="64"/>
        <v>20000000</v>
      </c>
      <c r="Q145" s="151">
        <f t="shared" si="65"/>
        <v>20000000</v>
      </c>
      <c r="R145" s="151">
        <f t="shared" si="66"/>
        <v>20000000</v>
      </c>
      <c r="S145" s="151">
        <f t="shared" si="67"/>
        <v>0</v>
      </c>
    </row>
    <row r="146" spans="1:19" s="34" customFormat="1" ht="90.75" customHeight="1" outlineLevel="1" x14ac:dyDescent="0.35">
      <c r="A146" s="166">
        <f t="shared" si="68"/>
        <v>6</v>
      </c>
      <c r="B146" s="156">
        <f t="shared" si="69"/>
        <v>114</v>
      </c>
      <c r="C146" s="88" t="s">
        <v>38</v>
      </c>
      <c r="D146" s="89" t="s">
        <v>164</v>
      </c>
      <c r="E146" s="90">
        <v>1</v>
      </c>
      <c r="F146" s="90">
        <v>1</v>
      </c>
      <c r="G146" s="91"/>
      <c r="H146" s="91"/>
      <c r="I146" s="90"/>
      <c r="J146" s="67">
        <v>20000000</v>
      </c>
      <c r="K146" s="67">
        <v>20000000</v>
      </c>
      <c r="L146" s="89" t="s">
        <v>37</v>
      </c>
      <c r="M146" s="72" t="s">
        <v>115</v>
      </c>
      <c r="N146" s="92" t="s">
        <v>39</v>
      </c>
      <c r="O146" s="151">
        <f t="shared" si="63"/>
        <v>20000000</v>
      </c>
      <c r="P146" s="151">
        <f t="shared" si="64"/>
        <v>0</v>
      </c>
      <c r="Q146" s="151">
        <f t="shared" si="65"/>
        <v>0</v>
      </c>
      <c r="R146" s="151">
        <f t="shared" si="66"/>
        <v>0</v>
      </c>
      <c r="S146" s="151">
        <f t="shared" si="67"/>
        <v>0</v>
      </c>
    </row>
    <row r="147" spans="1:19" s="34" customFormat="1" ht="87.75" customHeight="1" outlineLevel="1" x14ac:dyDescent="0.35">
      <c r="A147" s="166">
        <f t="shared" si="68"/>
        <v>7</v>
      </c>
      <c r="B147" s="156">
        <f t="shared" si="69"/>
        <v>115</v>
      </c>
      <c r="C147" s="88" t="s">
        <v>220</v>
      </c>
      <c r="D147" s="89" t="s">
        <v>164</v>
      </c>
      <c r="E147" s="90">
        <v>2</v>
      </c>
      <c r="F147" s="90">
        <v>2</v>
      </c>
      <c r="G147" s="91"/>
      <c r="H147" s="91"/>
      <c r="I147" s="90"/>
      <c r="J147" s="67">
        <v>2500000</v>
      </c>
      <c r="K147" s="67">
        <v>5000000</v>
      </c>
      <c r="L147" s="89" t="s">
        <v>37</v>
      </c>
      <c r="M147" s="72" t="s">
        <v>115</v>
      </c>
      <c r="N147" s="92" t="s">
        <v>39</v>
      </c>
      <c r="O147" s="151">
        <f t="shared" si="63"/>
        <v>5000000</v>
      </c>
      <c r="P147" s="151">
        <f t="shared" si="64"/>
        <v>0</v>
      </c>
      <c r="Q147" s="151">
        <f t="shared" si="65"/>
        <v>0</v>
      </c>
      <c r="R147" s="151">
        <f t="shared" si="66"/>
        <v>0</v>
      </c>
      <c r="S147" s="151">
        <f t="shared" si="67"/>
        <v>0</v>
      </c>
    </row>
    <row r="148" spans="1:19" s="133" customFormat="1" x14ac:dyDescent="0.35">
      <c r="A148" s="164"/>
      <c r="B148" s="237" t="s">
        <v>9</v>
      </c>
      <c r="C148" s="238"/>
      <c r="D148" s="238"/>
      <c r="E148" s="238"/>
      <c r="F148" s="238"/>
      <c r="G148" s="238"/>
      <c r="H148" s="238"/>
      <c r="I148" s="238"/>
      <c r="J148" s="239"/>
      <c r="K148" s="123">
        <v>1245000000</v>
      </c>
      <c r="L148" s="136"/>
      <c r="M148" s="137"/>
      <c r="N148" s="138"/>
      <c r="O148" s="148">
        <f>SUM(O141:O147)</f>
        <v>370000000</v>
      </c>
      <c r="P148" s="148">
        <f>SUM(P141:P147)</f>
        <v>20000000</v>
      </c>
      <c r="Q148" s="148">
        <f>SUM(Q141:Q147)</f>
        <v>835000000</v>
      </c>
      <c r="R148" s="148">
        <f>SUM(R141:R147)</f>
        <v>20000000</v>
      </c>
      <c r="S148" s="148">
        <f>SUM(S141:S147)</f>
        <v>0</v>
      </c>
    </row>
    <row r="149" spans="1:19" s="34" customFormat="1" x14ac:dyDescent="0.35">
      <c r="A149" s="165"/>
      <c r="B149" s="212" t="s">
        <v>41</v>
      </c>
      <c r="C149" s="213"/>
      <c r="D149" s="213"/>
      <c r="E149" s="213"/>
      <c r="F149" s="213"/>
      <c r="G149" s="213"/>
      <c r="H149" s="213"/>
      <c r="I149" s="213"/>
      <c r="J149" s="213"/>
      <c r="K149" s="213"/>
      <c r="L149" s="213"/>
      <c r="M149" s="213"/>
      <c r="N149" s="214"/>
      <c r="O149" s="151"/>
      <c r="P149" s="151"/>
      <c r="Q149" s="151"/>
      <c r="R149" s="151"/>
      <c r="S149" s="151"/>
    </row>
    <row r="150" spans="1:19" s="34" customFormat="1" ht="117.75" customHeight="1" outlineLevel="1" x14ac:dyDescent="0.35">
      <c r="A150" s="165">
        <v>1</v>
      </c>
      <c r="B150" s="157">
        <f>+B147+1</f>
        <v>116</v>
      </c>
      <c r="C150" s="88" t="s">
        <v>42</v>
      </c>
      <c r="D150" s="89" t="s">
        <v>164</v>
      </c>
      <c r="E150" s="90">
        <v>1</v>
      </c>
      <c r="F150" s="90">
        <v>1</v>
      </c>
      <c r="G150" s="91"/>
      <c r="H150" s="91"/>
      <c r="I150" s="90"/>
      <c r="J150" s="67">
        <v>30000000</v>
      </c>
      <c r="K150" s="67">
        <v>30000000</v>
      </c>
      <c r="L150" s="89" t="s">
        <v>41</v>
      </c>
      <c r="M150" s="70" t="s">
        <v>115</v>
      </c>
      <c r="N150" s="92" t="s">
        <v>43</v>
      </c>
      <c r="O150" s="151">
        <f t="shared" ref="O150:O152" si="70">J150*F150</f>
        <v>30000000</v>
      </c>
      <c r="P150" s="151">
        <f t="shared" ref="P150:P152" si="71">J150*G150</f>
        <v>0</v>
      </c>
      <c r="Q150" s="151">
        <f t="shared" ref="Q150:Q152" si="72">J150*H150</f>
        <v>0</v>
      </c>
      <c r="R150" s="151">
        <f t="shared" ref="R150:R152" si="73">J150*I150</f>
        <v>0</v>
      </c>
      <c r="S150" s="151">
        <f t="shared" ref="S150:S152" si="74">O150+P150+Q150+R150-K150</f>
        <v>0</v>
      </c>
    </row>
    <row r="151" spans="1:19" ht="51" customHeight="1" outlineLevel="1" x14ac:dyDescent="0.35">
      <c r="A151" s="166">
        <v>2</v>
      </c>
      <c r="B151" s="157">
        <f>+B150+1</f>
        <v>117</v>
      </c>
      <c r="C151" s="88" t="s">
        <v>187</v>
      </c>
      <c r="D151" s="89" t="s">
        <v>164</v>
      </c>
      <c r="E151" s="90">
        <v>1</v>
      </c>
      <c r="F151" s="90">
        <v>1</v>
      </c>
      <c r="G151" s="91"/>
      <c r="H151" s="91"/>
      <c r="I151" s="90"/>
      <c r="J151" s="67">
        <v>20000000</v>
      </c>
      <c r="K151" s="67">
        <v>20000000</v>
      </c>
      <c r="L151" s="89" t="s">
        <v>41</v>
      </c>
      <c r="M151" s="70" t="s">
        <v>115</v>
      </c>
      <c r="N151" s="49" t="s">
        <v>290</v>
      </c>
      <c r="O151" s="151">
        <f t="shared" si="70"/>
        <v>20000000</v>
      </c>
      <c r="P151" s="151">
        <f t="shared" si="71"/>
        <v>0</v>
      </c>
      <c r="Q151" s="151">
        <f t="shared" si="72"/>
        <v>0</v>
      </c>
      <c r="R151" s="151">
        <f t="shared" si="73"/>
        <v>0</v>
      </c>
      <c r="S151" s="151">
        <f t="shared" si="74"/>
        <v>0</v>
      </c>
    </row>
    <row r="152" spans="1:19" ht="36.75" customHeight="1" outlineLevel="1" x14ac:dyDescent="0.35">
      <c r="A152" s="166">
        <v>3</v>
      </c>
      <c r="B152" s="157">
        <f>+B151+1</f>
        <v>118</v>
      </c>
      <c r="C152" s="88" t="s">
        <v>188</v>
      </c>
      <c r="D152" s="89" t="s">
        <v>164</v>
      </c>
      <c r="E152" s="90">
        <v>1</v>
      </c>
      <c r="F152" s="90">
        <v>1</v>
      </c>
      <c r="G152" s="91"/>
      <c r="H152" s="91"/>
      <c r="I152" s="90"/>
      <c r="J152" s="67">
        <v>30000000</v>
      </c>
      <c r="K152" s="67">
        <v>30000000</v>
      </c>
      <c r="L152" s="89" t="s">
        <v>41</v>
      </c>
      <c r="M152" s="70" t="s">
        <v>115</v>
      </c>
      <c r="N152" s="49" t="s">
        <v>290</v>
      </c>
      <c r="O152" s="151">
        <f t="shared" si="70"/>
        <v>30000000</v>
      </c>
      <c r="P152" s="151">
        <f t="shared" si="71"/>
        <v>0</v>
      </c>
      <c r="Q152" s="151">
        <f t="shared" si="72"/>
        <v>0</v>
      </c>
      <c r="R152" s="151">
        <f t="shared" si="73"/>
        <v>0</v>
      </c>
      <c r="S152" s="151">
        <f t="shared" si="74"/>
        <v>0</v>
      </c>
    </row>
    <row r="153" spans="1:19" s="133" customFormat="1" x14ac:dyDescent="0.35">
      <c r="A153" s="164"/>
      <c r="B153" s="237" t="s">
        <v>9</v>
      </c>
      <c r="C153" s="238"/>
      <c r="D153" s="238"/>
      <c r="E153" s="238"/>
      <c r="F153" s="238"/>
      <c r="G153" s="238"/>
      <c r="H153" s="238"/>
      <c r="I153" s="238"/>
      <c r="J153" s="239"/>
      <c r="K153" s="123">
        <v>80000000</v>
      </c>
      <c r="L153" s="289"/>
      <c r="M153" s="290"/>
      <c r="N153" s="291"/>
      <c r="O153" s="148">
        <f>SUM(O150:O152)</f>
        <v>80000000</v>
      </c>
      <c r="P153" s="148">
        <f>SUM(P150:P152)</f>
        <v>0</v>
      </c>
      <c r="Q153" s="148">
        <f>SUM(Q150:Q152)</f>
        <v>0</v>
      </c>
      <c r="R153" s="148">
        <f>SUM(R150:R152)</f>
        <v>0</v>
      </c>
      <c r="S153" s="148">
        <f>SUM(S150:S152)</f>
        <v>0</v>
      </c>
    </row>
    <row r="154" spans="1:19" x14ac:dyDescent="0.35">
      <c r="B154" s="215" t="s">
        <v>293</v>
      </c>
      <c r="C154" s="216"/>
      <c r="D154" s="216"/>
      <c r="E154" s="216"/>
      <c r="F154" s="216"/>
      <c r="G154" s="216"/>
      <c r="H154" s="216"/>
      <c r="I154" s="216"/>
      <c r="J154" s="216"/>
      <c r="K154" s="216"/>
      <c r="L154" s="216"/>
      <c r="M154" s="216"/>
      <c r="N154" s="217"/>
      <c r="O154" s="151"/>
      <c r="P154" s="151"/>
      <c r="Q154" s="151"/>
      <c r="R154" s="151"/>
      <c r="S154" s="151"/>
    </row>
    <row r="155" spans="1:19" ht="43.5" customHeight="1" outlineLevel="1" x14ac:dyDescent="0.35">
      <c r="A155" s="166">
        <v>1</v>
      </c>
      <c r="B155" s="67">
        <f>+B152+1</f>
        <v>119</v>
      </c>
      <c r="C155" s="66" t="s">
        <v>53</v>
      </c>
      <c r="D155" s="45" t="s">
        <v>15</v>
      </c>
      <c r="E155" s="45">
        <v>1</v>
      </c>
      <c r="F155" s="49">
        <v>1</v>
      </c>
      <c r="G155" s="45"/>
      <c r="H155" s="91"/>
      <c r="I155" s="45"/>
      <c r="J155" s="67">
        <v>200000000</v>
      </c>
      <c r="K155" s="67">
        <v>200000000</v>
      </c>
      <c r="L155" s="45" t="s">
        <v>558</v>
      </c>
      <c r="M155" s="70" t="s">
        <v>115</v>
      </c>
      <c r="N155" s="45" t="s">
        <v>123</v>
      </c>
      <c r="O155" s="151">
        <f t="shared" ref="O155:O157" si="75">J155*F155</f>
        <v>200000000</v>
      </c>
      <c r="P155" s="151">
        <f t="shared" ref="P155:P157" si="76">J155*G155</f>
        <v>0</v>
      </c>
      <c r="Q155" s="151">
        <f t="shared" ref="Q155:Q157" si="77">J155*H155</f>
        <v>0</v>
      </c>
      <c r="R155" s="151">
        <f t="shared" ref="R155:R157" si="78">J155*I155</f>
        <v>0</v>
      </c>
      <c r="S155" s="151">
        <f t="shared" ref="S155:S157" si="79">O155+P155+Q155+R155-K155</f>
        <v>0</v>
      </c>
    </row>
    <row r="156" spans="1:19" ht="53.25" customHeight="1" outlineLevel="1" x14ac:dyDescent="0.35">
      <c r="A156" s="166">
        <v>2</v>
      </c>
      <c r="B156" s="67">
        <f>+B155+1</f>
        <v>120</v>
      </c>
      <c r="C156" s="66" t="s">
        <v>54</v>
      </c>
      <c r="D156" s="45" t="s">
        <v>15</v>
      </c>
      <c r="E156" s="45">
        <v>1</v>
      </c>
      <c r="F156" s="49">
        <v>1</v>
      </c>
      <c r="G156" s="45"/>
      <c r="H156" s="91"/>
      <c r="I156" s="45"/>
      <c r="J156" s="67">
        <v>200000000</v>
      </c>
      <c r="K156" s="67">
        <v>200000000</v>
      </c>
      <c r="L156" s="45" t="s">
        <v>558</v>
      </c>
      <c r="M156" s="70" t="s">
        <v>115</v>
      </c>
      <c r="N156" s="45" t="s">
        <v>123</v>
      </c>
      <c r="O156" s="151">
        <f t="shared" si="75"/>
        <v>200000000</v>
      </c>
      <c r="P156" s="151">
        <f t="shared" si="76"/>
        <v>0</v>
      </c>
      <c r="Q156" s="151">
        <f t="shared" si="77"/>
        <v>0</v>
      </c>
      <c r="R156" s="151">
        <f t="shared" si="78"/>
        <v>0</v>
      </c>
      <c r="S156" s="151">
        <f t="shared" si="79"/>
        <v>0</v>
      </c>
    </row>
    <row r="157" spans="1:19" ht="97.5" customHeight="1" outlineLevel="1" x14ac:dyDescent="0.35">
      <c r="A157" s="166">
        <v>3</v>
      </c>
      <c r="B157" s="67">
        <f>+B156+1</f>
        <v>121</v>
      </c>
      <c r="C157" s="98" t="s">
        <v>557</v>
      </c>
      <c r="D157" s="45" t="s">
        <v>15</v>
      </c>
      <c r="E157" s="45">
        <v>1</v>
      </c>
      <c r="F157" s="49">
        <v>1</v>
      </c>
      <c r="G157" s="45"/>
      <c r="H157" s="91"/>
      <c r="I157" s="45"/>
      <c r="J157" s="67">
        <v>350000000</v>
      </c>
      <c r="K157" s="67">
        <v>350000000</v>
      </c>
      <c r="L157" s="45" t="s">
        <v>558</v>
      </c>
      <c r="M157" s="70" t="s">
        <v>115</v>
      </c>
      <c r="N157" s="67" t="s">
        <v>98</v>
      </c>
      <c r="O157" s="151">
        <f t="shared" si="75"/>
        <v>350000000</v>
      </c>
      <c r="P157" s="151">
        <f t="shared" si="76"/>
        <v>0</v>
      </c>
      <c r="Q157" s="151">
        <f t="shared" si="77"/>
        <v>0</v>
      </c>
      <c r="R157" s="151">
        <f t="shared" si="78"/>
        <v>0</v>
      </c>
      <c r="S157" s="151">
        <f t="shared" si="79"/>
        <v>0</v>
      </c>
    </row>
    <row r="158" spans="1:19" s="133" customFormat="1" x14ac:dyDescent="0.35">
      <c r="A158" s="164"/>
      <c r="B158" s="237" t="s">
        <v>9</v>
      </c>
      <c r="C158" s="238"/>
      <c r="D158" s="238"/>
      <c r="E158" s="238"/>
      <c r="F158" s="238"/>
      <c r="G158" s="238"/>
      <c r="H158" s="238"/>
      <c r="I158" s="238"/>
      <c r="J158" s="239"/>
      <c r="K158" s="123">
        <f>SUM(K155:K157)</f>
        <v>750000000</v>
      </c>
      <c r="L158" s="136"/>
      <c r="M158" s="137"/>
      <c r="N158" s="138"/>
      <c r="O158" s="148">
        <f>SUM(O155:O157)</f>
        <v>750000000</v>
      </c>
      <c r="P158" s="148">
        <f>SUM(P155:P157)</f>
        <v>0</v>
      </c>
      <c r="Q158" s="148">
        <f>SUM(Q155:Q157)</f>
        <v>0</v>
      </c>
      <c r="R158" s="148">
        <f>SUM(R155:R157)</f>
        <v>0</v>
      </c>
      <c r="S158" s="148">
        <f>SUM(S155:S157)</f>
        <v>0</v>
      </c>
    </row>
    <row r="159" spans="1:19" x14ac:dyDescent="0.35">
      <c r="B159" s="215" t="s">
        <v>169</v>
      </c>
      <c r="C159" s="216"/>
      <c r="D159" s="216"/>
      <c r="E159" s="216"/>
      <c r="F159" s="216"/>
      <c r="G159" s="216"/>
      <c r="H159" s="216"/>
      <c r="I159" s="216"/>
      <c r="J159" s="216"/>
      <c r="K159" s="216"/>
      <c r="L159" s="216"/>
      <c r="M159" s="216"/>
      <c r="N159" s="217"/>
      <c r="O159" s="151"/>
      <c r="P159" s="151"/>
      <c r="Q159" s="151"/>
      <c r="R159" s="151"/>
      <c r="S159" s="151"/>
    </row>
    <row r="160" spans="1:19" ht="124.5" customHeight="1" outlineLevel="1" x14ac:dyDescent="0.35">
      <c r="A160" s="166">
        <v>1</v>
      </c>
      <c r="B160" s="67">
        <f>+B157+1</f>
        <v>122</v>
      </c>
      <c r="C160" s="66" t="s">
        <v>194</v>
      </c>
      <c r="D160" s="45" t="s">
        <v>58</v>
      </c>
      <c r="E160" s="45">
        <v>1</v>
      </c>
      <c r="F160" s="45"/>
      <c r="G160" s="49">
        <v>1</v>
      </c>
      <c r="H160" s="91"/>
      <c r="I160" s="45"/>
      <c r="J160" s="67">
        <v>450000000</v>
      </c>
      <c r="K160" s="67">
        <v>450000000</v>
      </c>
      <c r="L160" s="45"/>
      <c r="M160" s="99" t="s">
        <v>115</v>
      </c>
      <c r="N160" s="45" t="s">
        <v>195</v>
      </c>
      <c r="O160" s="151">
        <f t="shared" ref="O160" si="80">J160*F160</f>
        <v>0</v>
      </c>
      <c r="P160" s="151">
        <f t="shared" ref="P160" si="81">J160*G160</f>
        <v>450000000</v>
      </c>
      <c r="Q160" s="151">
        <f t="shared" ref="Q160" si="82">J160*H160</f>
        <v>0</v>
      </c>
      <c r="R160" s="151">
        <f t="shared" ref="R160" si="83">J160*I160</f>
        <v>0</v>
      </c>
      <c r="S160" s="151">
        <f t="shared" ref="S160" si="84">O160+P160+Q160+R160-K160</f>
        <v>0</v>
      </c>
    </row>
    <row r="161" spans="1:19" s="133" customFormat="1" ht="18.75" customHeight="1" x14ac:dyDescent="0.35">
      <c r="A161" s="164"/>
      <c r="B161" s="237" t="s">
        <v>9</v>
      </c>
      <c r="C161" s="238"/>
      <c r="D161" s="238"/>
      <c r="E161" s="238"/>
      <c r="F161" s="238"/>
      <c r="G161" s="238"/>
      <c r="H161" s="238"/>
      <c r="I161" s="238"/>
      <c r="J161" s="239"/>
      <c r="K161" s="123">
        <v>450000000</v>
      </c>
      <c r="L161" s="136"/>
      <c r="M161" s="137"/>
      <c r="N161" s="138"/>
      <c r="O161" s="148">
        <f>SUM(O160)</f>
        <v>0</v>
      </c>
      <c r="P161" s="148">
        <f>SUM(P160)</f>
        <v>450000000</v>
      </c>
      <c r="Q161" s="148">
        <f>SUM(Q160)</f>
        <v>0</v>
      </c>
      <c r="R161" s="148">
        <f>SUM(R160)</f>
        <v>0</v>
      </c>
      <c r="S161" s="148">
        <f>SUM(S160)</f>
        <v>0</v>
      </c>
    </row>
    <row r="162" spans="1:19" ht="18.75" customHeight="1" x14ac:dyDescent="0.35">
      <c r="B162" s="218" t="s">
        <v>59</v>
      </c>
      <c r="C162" s="219"/>
      <c r="D162" s="219"/>
      <c r="E162" s="219"/>
      <c r="F162" s="219"/>
      <c r="G162" s="219"/>
      <c r="H162" s="219"/>
      <c r="I162" s="219"/>
      <c r="J162" s="219"/>
      <c r="K162" s="219"/>
      <c r="L162" s="219"/>
      <c r="M162" s="219"/>
      <c r="N162" s="220"/>
      <c r="O162" s="151"/>
      <c r="P162" s="151"/>
      <c r="Q162" s="151"/>
      <c r="R162" s="151"/>
      <c r="S162" s="151"/>
    </row>
    <row r="163" spans="1:19" s="34" customFormat="1" ht="25.5" customHeight="1" outlineLevel="1" x14ac:dyDescent="0.3">
      <c r="A163" s="203">
        <v>1</v>
      </c>
      <c r="B163" s="209">
        <f>+B160+1</f>
        <v>123</v>
      </c>
      <c r="C163" s="210" t="s">
        <v>55</v>
      </c>
      <c r="D163" s="206" t="s">
        <v>423</v>
      </c>
      <c r="E163" s="51">
        <v>76312.960000000006</v>
      </c>
      <c r="F163" s="51">
        <v>19078.240000000002</v>
      </c>
      <c r="G163" s="52">
        <v>19078.240000000002</v>
      </c>
      <c r="H163" s="52">
        <v>19078.240000000002</v>
      </c>
      <c r="I163" s="53">
        <v>19078.240000000002</v>
      </c>
      <c r="J163" s="45">
        <f>K163/E163</f>
        <v>700</v>
      </c>
      <c r="K163" s="129">
        <v>53419072.000000007</v>
      </c>
      <c r="L163" s="221" t="s">
        <v>424</v>
      </c>
      <c r="M163" s="221" t="s">
        <v>115</v>
      </c>
      <c r="N163" s="206" t="s">
        <v>294</v>
      </c>
      <c r="O163" s="151">
        <f t="shared" ref="O163:O208" si="85">J163*F163</f>
        <v>13354768.000000002</v>
      </c>
      <c r="P163" s="151">
        <f t="shared" ref="P163:P208" si="86">J163*G163</f>
        <v>13354768.000000002</v>
      </c>
      <c r="Q163" s="151">
        <f t="shared" ref="Q163:Q208" si="87">J163*H163</f>
        <v>13354768.000000002</v>
      </c>
      <c r="R163" s="151">
        <f t="shared" ref="R163:R208" si="88">J163*I163</f>
        <v>13354768.000000002</v>
      </c>
      <c r="S163" s="151">
        <f t="shared" ref="S163:S208" si="89">O163+P163+Q163+R163-K163</f>
        <v>0</v>
      </c>
    </row>
    <row r="164" spans="1:19" ht="18.75" customHeight="1" outlineLevel="1" x14ac:dyDescent="0.3">
      <c r="A164" s="203"/>
      <c r="B164" s="207"/>
      <c r="C164" s="210"/>
      <c r="D164" s="207"/>
      <c r="E164" s="51">
        <v>76312.960000000006</v>
      </c>
      <c r="F164" s="51">
        <v>19078.240000000002</v>
      </c>
      <c r="G164" s="52">
        <v>19078.240000000002</v>
      </c>
      <c r="H164" s="52">
        <v>19078.240000000002</v>
      </c>
      <c r="I164" s="52">
        <v>19078.240000000002</v>
      </c>
      <c r="J164" s="45">
        <f t="shared" ref="J164:J205" si="90">K164/E164</f>
        <v>700</v>
      </c>
      <c r="K164" s="129">
        <v>53419072.000000007</v>
      </c>
      <c r="L164" s="221"/>
      <c r="M164" s="221"/>
      <c r="N164" s="207"/>
      <c r="O164" s="151">
        <f t="shared" si="85"/>
        <v>13354768.000000002</v>
      </c>
      <c r="P164" s="151">
        <f t="shared" si="86"/>
        <v>13354768.000000002</v>
      </c>
      <c r="Q164" s="151">
        <f t="shared" si="87"/>
        <v>13354768.000000002</v>
      </c>
      <c r="R164" s="151">
        <f t="shared" si="88"/>
        <v>13354768.000000002</v>
      </c>
      <c r="S164" s="151">
        <f t="shared" si="89"/>
        <v>0</v>
      </c>
    </row>
    <row r="165" spans="1:19" ht="25.5" customHeight="1" outlineLevel="1" x14ac:dyDescent="0.3">
      <c r="A165" s="203"/>
      <c r="B165" s="207"/>
      <c r="C165" s="210"/>
      <c r="D165" s="207"/>
      <c r="E165" s="51">
        <v>76312.960000000006</v>
      </c>
      <c r="F165" s="51">
        <v>19078.240000000002</v>
      </c>
      <c r="G165" s="52">
        <v>19078.240000000002</v>
      </c>
      <c r="H165" s="52">
        <v>19078.240000000002</v>
      </c>
      <c r="I165" s="52">
        <v>19078.240000000002</v>
      </c>
      <c r="J165" s="45">
        <f t="shared" si="90"/>
        <v>700</v>
      </c>
      <c r="K165" s="129">
        <v>53419072.000000007</v>
      </c>
      <c r="L165" s="221"/>
      <c r="M165" s="221"/>
      <c r="N165" s="208"/>
      <c r="O165" s="151">
        <f t="shared" si="85"/>
        <v>13354768.000000002</v>
      </c>
      <c r="P165" s="151">
        <f t="shared" si="86"/>
        <v>13354768.000000002</v>
      </c>
      <c r="Q165" s="151">
        <f t="shared" si="87"/>
        <v>13354768.000000002</v>
      </c>
      <c r="R165" s="151">
        <f t="shared" si="88"/>
        <v>13354768.000000002</v>
      </c>
      <c r="S165" s="151">
        <f t="shared" si="89"/>
        <v>0</v>
      </c>
    </row>
    <row r="166" spans="1:19" ht="18.75" customHeight="1" outlineLevel="1" x14ac:dyDescent="0.3">
      <c r="A166" s="203"/>
      <c r="B166" s="207"/>
      <c r="C166" s="210"/>
      <c r="D166" s="208"/>
      <c r="E166" s="51">
        <v>300</v>
      </c>
      <c r="F166" s="51">
        <v>75</v>
      </c>
      <c r="G166" s="52">
        <v>75</v>
      </c>
      <c r="H166" s="52">
        <v>75</v>
      </c>
      <c r="I166" s="53">
        <v>75</v>
      </c>
      <c r="J166" s="45">
        <f t="shared" si="90"/>
        <v>3200</v>
      </c>
      <c r="K166" s="129">
        <v>960000</v>
      </c>
      <c r="L166" s="221"/>
      <c r="M166" s="221"/>
      <c r="N166" s="53" t="s">
        <v>295</v>
      </c>
      <c r="O166" s="151">
        <f t="shared" si="85"/>
        <v>240000</v>
      </c>
      <c r="P166" s="151">
        <f t="shared" si="86"/>
        <v>240000</v>
      </c>
      <c r="Q166" s="151">
        <f t="shared" si="87"/>
        <v>240000</v>
      </c>
      <c r="R166" s="151">
        <f t="shared" si="88"/>
        <v>240000</v>
      </c>
      <c r="S166" s="151">
        <f t="shared" si="89"/>
        <v>0</v>
      </c>
    </row>
    <row r="167" spans="1:19" ht="25.5" customHeight="1" outlineLevel="1" x14ac:dyDescent="0.3">
      <c r="A167" s="203"/>
      <c r="B167" s="208"/>
      <c r="C167" s="210"/>
      <c r="D167" s="53" t="s">
        <v>18</v>
      </c>
      <c r="E167" s="51">
        <v>300</v>
      </c>
      <c r="F167" s="51">
        <v>75</v>
      </c>
      <c r="G167" s="52">
        <v>75</v>
      </c>
      <c r="H167" s="52">
        <v>75</v>
      </c>
      <c r="I167" s="53">
        <v>75</v>
      </c>
      <c r="J167" s="45">
        <f t="shared" si="90"/>
        <v>21000</v>
      </c>
      <c r="K167" s="129">
        <v>6300000</v>
      </c>
      <c r="L167" s="221"/>
      <c r="M167" s="221"/>
      <c r="N167" s="53" t="s">
        <v>296</v>
      </c>
      <c r="O167" s="151">
        <f t="shared" si="85"/>
        <v>1575000</v>
      </c>
      <c r="P167" s="151">
        <f t="shared" si="86"/>
        <v>1575000</v>
      </c>
      <c r="Q167" s="151">
        <f t="shared" si="87"/>
        <v>1575000</v>
      </c>
      <c r="R167" s="151">
        <f t="shared" si="88"/>
        <v>1575000</v>
      </c>
      <c r="S167" s="151">
        <f t="shared" si="89"/>
        <v>0</v>
      </c>
    </row>
    <row r="168" spans="1:19" ht="18.75" customHeight="1" outlineLevel="1" x14ac:dyDescent="0.3">
      <c r="A168" s="204">
        <f>A163+1</f>
        <v>2</v>
      </c>
      <c r="B168" s="209">
        <f>+B163+1</f>
        <v>124</v>
      </c>
      <c r="C168" s="210" t="s">
        <v>55</v>
      </c>
      <c r="D168" s="206" t="s">
        <v>423</v>
      </c>
      <c r="E168" s="51">
        <v>31870</v>
      </c>
      <c r="F168" s="51">
        <v>7967.5</v>
      </c>
      <c r="G168" s="51">
        <v>7967.5</v>
      </c>
      <c r="H168" s="52">
        <v>7967.5</v>
      </c>
      <c r="I168" s="53">
        <v>7967.5</v>
      </c>
      <c r="J168" s="45">
        <f t="shared" si="90"/>
        <v>700</v>
      </c>
      <c r="K168" s="129">
        <v>22309000</v>
      </c>
      <c r="L168" s="221" t="s">
        <v>425</v>
      </c>
      <c r="M168" s="221" t="s">
        <v>115</v>
      </c>
      <c r="N168" s="206" t="s">
        <v>294</v>
      </c>
      <c r="O168" s="151">
        <f t="shared" si="85"/>
        <v>5577250</v>
      </c>
      <c r="P168" s="151">
        <f t="shared" si="86"/>
        <v>5577250</v>
      </c>
      <c r="Q168" s="151">
        <f t="shared" si="87"/>
        <v>5577250</v>
      </c>
      <c r="R168" s="151">
        <f t="shared" si="88"/>
        <v>5577250</v>
      </c>
      <c r="S168" s="151">
        <f t="shared" si="89"/>
        <v>0</v>
      </c>
    </row>
    <row r="169" spans="1:19" ht="25.5" customHeight="1" outlineLevel="1" x14ac:dyDescent="0.3">
      <c r="A169" s="204"/>
      <c r="B169" s="207"/>
      <c r="C169" s="210"/>
      <c r="D169" s="207"/>
      <c r="E169" s="51">
        <v>31870</v>
      </c>
      <c r="F169" s="51">
        <v>7967.5</v>
      </c>
      <c r="G169" s="51">
        <v>7967.5</v>
      </c>
      <c r="H169" s="52">
        <v>7967.5</v>
      </c>
      <c r="I169" s="53">
        <v>7967.5</v>
      </c>
      <c r="J169" s="45">
        <f t="shared" si="90"/>
        <v>700</v>
      </c>
      <c r="K169" s="129">
        <v>22309000</v>
      </c>
      <c r="L169" s="221"/>
      <c r="M169" s="221"/>
      <c r="N169" s="207"/>
      <c r="O169" s="151">
        <f t="shared" si="85"/>
        <v>5577250</v>
      </c>
      <c r="P169" s="151">
        <f t="shared" si="86"/>
        <v>5577250</v>
      </c>
      <c r="Q169" s="151">
        <f t="shared" si="87"/>
        <v>5577250</v>
      </c>
      <c r="R169" s="151">
        <f t="shared" si="88"/>
        <v>5577250</v>
      </c>
      <c r="S169" s="151">
        <f t="shared" si="89"/>
        <v>0</v>
      </c>
    </row>
    <row r="170" spans="1:19" ht="18.75" customHeight="1" outlineLevel="1" x14ac:dyDescent="0.3">
      <c r="A170" s="204"/>
      <c r="B170" s="207"/>
      <c r="C170" s="210"/>
      <c r="D170" s="207"/>
      <c r="E170" s="51">
        <v>31870</v>
      </c>
      <c r="F170" s="51">
        <v>7967.5</v>
      </c>
      <c r="G170" s="51">
        <v>7967.5</v>
      </c>
      <c r="H170" s="52">
        <v>7967.5</v>
      </c>
      <c r="I170" s="53">
        <v>7967.5</v>
      </c>
      <c r="J170" s="45">
        <f t="shared" si="90"/>
        <v>700</v>
      </c>
      <c r="K170" s="129">
        <v>22309000</v>
      </c>
      <c r="L170" s="221"/>
      <c r="M170" s="221"/>
      <c r="N170" s="208"/>
      <c r="O170" s="151">
        <f t="shared" si="85"/>
        <v>5577250</v>
      </c>
      <c r="P170" s="151">
        <f t="shared" si="86"/>
        <v>5577250</v>
      </c>
      <c r="Q170" s="151">
        <f t="shared" si="87"/>
        <v>5577250</v>
      </c>
      <c r="R170" s="151">
        <f t="shared" si="88"/>
        <v>5577250</v>
      </c>
      <c r="S170" s="151">
        <f t="shared" si="89"/>
        <v>0</v>
      </c>
    </row>
    <row r="171" spans="1:19" ht="25.5" customHeight="1" outlineLevel="1" x14ac:dyDescent="0.3">
      <c r="A171" s="204"/>
      <c r="B171" s="207"/>
      <c r="C171" s="210"/>
      <c r="D171" s="208"/>
      <c r="E171" s="51">
        <v>30</v>
      </c>
      <c r="F171" s="51">
        <v>7.5</v>
      </c>
      <c r="G171" s="51">
        <v>7.5</v>
      </c>
      <c r="H171" s="52">
        <v>7.5</v>
      </c>
      <c r="I171" s="53">
        <v>7.5</v>
      </c>
      <c r="J171" s="45">
        <f t="shared" si="90"/>
        <v>3200</v>
      </c>
      <c r="K171" s="129">
        <v>96000</v>
      </c>
      <c r="L171" s="221"/>
      <c r="M171" s="221"/>
      <c r="N171" s="53" t="s">
        <v>295</v>
      </c>
      <c r="O171" s="151">
        <f t="shared" si="85"/>
        <v>24000</v>
      </c>
      <c r="P171" s="151">
        <f t="shared" si="86"/>
        <v>24000</v>
      </c>
      <c r="Q171" s="151">
        <f t="shared" si="87"/>
        <v>24000</v>
      </c>
      <c r="R171" s="151">
        <f t="shared" si="88"/>
        <v>24000</v>
      </c>
      <c r="S171" s="151">
        <f t="shared" si="89"/>
        <v>0</v>
      </c>
    </row>
    <row r="172" spans="1:19" ht="25.5" customHeight="1" outlineLevel="1" x14ac:dyDescent="0.3">
      <c r="A172" s="204"/>
      <c r="B172" s="208"/>
      <c r="C172" s="210"/>
      <c r="D172" s="53" t="s">
        <v>18</v>
      </c>
      <c r="E172" s="51">
        <v>100</v>
      </c>
      <c r="F172" s="51">
        <v>25</v>
      </c>
      <c r="G172" s="51">
        <v>25</v>
      </c>
      <c r="H172" s="52">
        <v>25</v>
      </c>
      <c r="I172" s="53">
        <v>25</v>
      </c>
      <c r="J172" s="45">
        <f t="shared" si="90"/>
        <v>21000</v>
      </c>
      <c r="K172" s="129">
        <v>2100000</v>
      </c>
      <c r="L172" s="221"/>
      <c r="M172" s="221"/>
      <c r="N172" s="53" t="s">
        <v>296</v>
      </c>
      <c r="O172" s="151">
        <f t="shared" si="85"/>
        <v>525000</v>
      </c>
      <c r="P172" s="151">
        <f t="shared" si="86"/>
        <v>525000</v>
      </c>
      <c r="Q172" s="151">
        <f t="shared" si="87"/>
        <v>525000</v>
      </c>
      <c r="R172" s="151">
        <f t="shared" si="88"/>
        <v>525000</v>
      </c>
      <c r="S172" s="151">
        <f t="shared" si="89"/>
        <v>0</v>
      </c>
    </row>
    <row r="173" spans="1:19" ht="25.5" customHeight="1" outlineLevel="1" x14ac:dyDescent="0.3">
      <c r="A173" s="204">
        <v>3</v>
      </c>
      <c r="B173" s="209">
        <f>+B168+1</f>
        <v>125</v>
      </c>
      <c r="C173" s="210" t="s">
        <v>55</v>
      </c>
      <c r="D173" s="206" t="s">
        <v>423</v>
      </c>
      <c r="E173" s="51">
        <v>1564</v>
      </c>
      <c r="F173" s="51">
        <v>391</v>
      </c>
      <c r="G173" s="52">
        <v>391</v>
      </c>
      <c r="H173" s="51">
        <v>391</v>
      </c>
      <c r="I173" s="53">
        <v>391</v>
      </c>
      <c r="J173" s="45">
        <f t="shared" si="90"/>
        <v>700</v>
      </c>
      <c r="K173" s="129">
        <v>1094800</v>
      </c>
      <c r="L173" s="221" t="s">
        <v>426</v>
      </c>
      <c r="M173" s="221" t="s">
        <v>115</v>
      </c>
      <c r="N173" s="206" t="s">
        <v>294</v>
      </c>
      <c r="O173" s="151">
        <f t="shared" si="85"/>
        <v>273700</v>
      </c>
      <c r="P173" s="151">
        <f t="shared" si="86"/>
        <v>273700</v>
      </c>
      <c r="Q173" s="151">
        <f t="shared" si="87"/>
        <v>273700</v>
      </c>
      <c r="R173" s="151">
        <f t="shared" si="88"/>
        <v>273700</v>
      </c>
      <c r="S173" s="151">
        <f t="shared" si="89"/>
        <v>0</v>
      </c>
    </row>
    <row r="174" spans="1:19" ht="25.5" customHeight="1" outlineLevel="1" x14ac:dyDescent="0.3">
      <c r="A174" s="204"/>
      <c r="B174" s="207"/>
      <c r="C174" s="210"/>
      <c r="D174" s="207"/>
      <c r="E174" s="51">
        <v>1564</v>
      </c>
      <c r="F174" s="51">
        <v>391</v>
      </c>
      <c r="G174" s="52">
        <v>391</v>
      </c>
      <c r="H174" s="51">
        <v>391</v>
      </c>
      <c r="I174" s="53">
        <v>391</v>
      </c>
      <c r="J174" s="45">
        <f t="shared" si="90"/>
        <v>700</v>
      </c>
      <c r="K174" s="129">
        <v>1094800</v>
      </c>
      <c r="L174" s="221"/>
      <c r="M174" s="221"/>
      <c r="N174" s="207"/>
      <c r="O174" s="151">
        <f t="shared" si="85"/>
        <v>273700</v>
      </c>
      <c r="P174" s="151">
        <f t="shared" si="86"/>
        <v>273700</v>
      </c>
      <c r="Q174" s="151">
        <f t="shared" si="87"/>
        <v>273700</v>
      </c>
      <c r="R174" s="151">
        <f t="shared" si="88"/>
        <v>273700</v>
      </c>
      <c r="S174" s="151">
        <f t="shared" si="89"/>
        <v>0</v>
      </c>
    </row>
    <row r="175" spans="1:19" ht="25.5" customHeight="1" outlineLevel="1" x14ac:dyDescent="0.3">
      <c r="A175" s="204"/>
      <c r="B175" s="207"/>
      <c r="C175" s="210"/>
      <c r="D175" s="207"/>
      <c r="E175" s="51">
        <v>1564</v>
      </c>
      <c r="F175" s="51">
        <v>391</v>
      </c>
      <c r="G175" s="52">
        <v>391</v>
      </c>
      <c r="H175" s="51">
        <v>391</v>
      </c>
      <c r="I175" s="53">
        <v>391</v>
      </c>
      <c r="J175" s="45">
        <f t="shared" si="90"/>
        <v>700</v>
      </c>
      <c r="K175" s="129">
        <v>1094800</v>
      </c>
      <c r="L175" s="221"/>
      <c r="M175" s="221"/>
      <c r="N175" s="208"/>
      <c r="O175" s="151">
        <f t="shared" si="85"/>
        <v>273700</v>
      </c>
      <c r="P175" s="151">
        <f t="shared" si="86"/>
        <v>273700</v>
      </c>
      <c r="Q175" s="151">
        <f t="shared" si="87"/>
        <v>273700</v>
      </c>
      <c r="R175" s="151">
        <f t="shared" si="88"/>
        <v>273700</v>
      </c>
      <c r="S175" s="151">
        <f t="shared" si="89"/>
        <v>0</v>
      </c>
    </row>
    <row r="176" spans="1:19" ht="25.5" customHeight="1" outlineLevel="1" x14ac:dyDescent="0.3">
      <c r="A176" s="204"/>
      <c r="B176" s="207"/>
      <c r="C176" s="210"/>
      <c r="D176" s="208"/>
      <c r="E176" s="51">
        <v>8</v>
      </c>
      <c r="F176" s="51">
        <v>2</v>
      </c>
      <c r="G176" s="52">
        <v>2</v>
      </c>
      <c r="H176" s="51">
        <v>2</v>
      </c>
      <c r="I176" s="53">
        <v>2</v>
      </c>
      <c r="J176" s="45">
        <f t="shared" si="90"/>
        <v>3200</v>
      </c>
      <c r="K176" s="129">
        <v>25600</v>
      </c>
      <c r="L176" s="221"/>
      <c r="M176" s="221"/>
      <c r="N176" s="53" t="s">
        <v>295</v>
      </c>
      <c r="O176" s="151">
        <f t="shared" si="85"/>
        <v>6400</v>
      </c>
      <c r="P176" s="151">
        <f t="shared" si="86"/>
        <v>6400</v>
      </c>
      <c r="Q176" s="151">
        <f t="shared" si="87"/>
        <v>6400</v>
      </c>
      <c r="R176" s="151">
        <f t="shared" si="88"/>
        <v>6400</v>
      </c>
      <c r="S176" s="151">
        <f t="shared" si="89"/>
        <v>0</v>
      </c>
    </row>
    <row r="177" spans="1:19" ht="18.75" customHeight="1" outlineLevel="1" x14ac:dyDescent="0.3">
      <c r="A177" s="204"/>
      <c r="B177" s="208"/>
      <c r="C177" s="210"/>
      <c r="D177" s="53" t="s">
        <v>18</v>
      </c>
      <c r="E177" s="51">
        <v>30</v>
      </c>
      <c r="F177" s="51">
        <v>7.5</v>
      </c>
      <c r="G177" s="52">
        <v>7.5</v>
      </c>
      <c r="H177" s="51">
        <v>7.5</v>
      </c>
      <c r="I177" s="53">
        <v>7.5</v>
      </c>
      <c r="J177" s="45">
        <f t="shared" si="90"/>
        <v>21000</v>
      </c>
      <c r="K177" s="129">
        <v>630000</v>
      </c>
      <c r="L177" s="221"/>
      <c r="M177" s="221"/>
      <c r="N177" s="53" t="s">
        <v>296</v>
      </c>
      <c r="O177" s="151">
        <f t="shared" si="85"/>
        <v>157500</v>
      </c>
      <c r="P177" s="151">
        <f t="shared" si="86"/>
        <v>157500</v>
      </c>
      <c r="Q177" s="151">
        <f t="shared" si="87"/>
        <v>157500</v>
      </c>
      <c r="R177" s="151">
        <f t="shared" si="88"/>
        <v>157500</v>
      </c>
      <c r="S177" s="151">
        <f t="shared" si="89"/>
        <v>0</v>
      </c>
    </row>
    <row r="178" spans="1:19" ht="25.5" customHeight="1" outlineLevel="1" x14ac:dyDescent="0.3">
      <c r="A178" s="204">
        <v>4</v>
      </c>
      <c r="B178" s="209">
        <f>+B173+1</f>
        <v>126</v>
      </c>
      <c r="C178" s="210" t="s">
        <v>55</v>
      </c>
      <c r="D178" s="206" t="s">
        <v>423</v>
      </c>
      <c r="E178" s="51">
        <v>7500</v>
      </c>
      <c r="F178" s="51">
        <v>1875</v>
      </c>
      <c r="G178" s="52">
        <v>1875</v>
      </c>
      <c r="H178" s="52">
        <v>1875</v>
      </c>
      <c r="I178" s="51">
        <v>1875</v>
      </c>
      <c r="J178" s="45">
        <f t="shared" si="90"/>
        <v>700</v>
      </c>
      <c r="K178" s="129">
        <v>5250000</v>
      </c>
      <c r="L178" s="221" t="s">
        <v>427</v>
      </c>
      <c r="M178" s="100" t="s">
        <v>115</v>
      </c>
      <c r="N178" s="206" t="s">
        <v>294</v>
      </c>
      <c r="O178" s="151">
        <f t="shared" si="85"/>
        <v>1312500</v>
      </c>
      <c r="P178" s="151">
        <f t="shared" si="86"/>
        <v>1312500</v>
      </c>
      <c r="Q178" s="151">
        <f t="shared" si="87"/>
        <v>1312500</v>
      </c>
      <c r="R178" s="151">
        <f t="shared" si="88"/>
        <v>1312500</v>
      </c>
      <c r="S178" s="151">
        <f t="shared" si="89"/>
        <v>0</v>
      </c>
    </row>
    <row r="179" spans="1:19" ht="25.5" customHeight="1" outlineLevel="1" x14ac:dyDescent="0.3">
      <c r="A179" s="204"/>
      <c r="B179" s="207"/>
      <c r="C179" s="210"/>
      <c r="D179" s="207"/>
      <c r="E179" s="51">
        <v>7500</v>
      </c>
      <c r="F179" s="51">
        <v>1875</v>
      </c>
      <c r="G179" s="52">
        <v>1875</v>
      </c>
      <c r="H179" s="52">
        <v>1875</v>
      </c>
      <c r="I179" s="51">
        <v>1875</v>
      </c>
      <c r="J179" s="45">
        <f t="shared" si="90"/>
        <v>700</v>
      </c>
      <c r="K179" s="129">
        <v>5250000</v>
      </c>
      <c r="L179" s="221"/>
      <c r="M179" s="100" t="s">
        <v>115</v>
      </c>
      <c r="N179" s="207"/>
      <c r="O179" s="151">
        <f t="shared" si="85"/>
        <v>1312500</v>
      </c>
      <c r="P179" s="151">
        <f t="shared" si="86"/>
        <v>1312500</v>
      </c>
      <c r="Q179" s="151">
        <f t="shared" si="87"/>
        <v>1312500</v>
      </c>
      <c r="R179" s="151">
        <f t="shared" si="88"/>
        <v>1312500</v>
      </c>
      <c r="S179" s="151">
        <f t="shared" si="89"/>
        <v>0</v>
      </c>
    </row>
    <row r="180" spans="1:19" ht="25.5" customHeight="1" outlineLevel="1" x14ac:dyDescent="0.3">
      <c r="A180" s="204"/>
      <c r="B180" s="207"/>
      <c r="C180" s="210"/>
      <c r="D180" s="207"/>
      <c r="E180" s="51">
        <v>7500</v>
      </c>
      <c r="F180" s="51">
        <v>1875</v>
      </c>
      <c r="G180" s="52">
        <v>1875</v>
      </c>
      <c r="H180" s="52">
        <v>1875</v>
      </c>
      <c r="I180" s="51">
        <v>1875</v>
      </c>
      <c r="J180" s="45">
        <f t="shared" si="90"/>
        <v>700</v>
      </c>
      <c r="K180" s="129">
        <v>5250000</v>
      </c>
      <c r="L180" s="221"/>
      <c r="M180" s="100" t="s">
        <v>115</v>
      </c>
      <c r="N180" s="208"/>
      <c r="O180" s="151">
        <f t="shared" si="85"/>
        <v>1312500</v>
      </c>
      <c r="P180" s="151">
        <f t="shared" si="86"/>
        <v>1312500</v>
      </c>
      <c r="Q180" s="151">
        <f t="shared" si="87"/>
        <v>1312500</v>
      </c>
      <c r="R180" s="151">
        <f t="shared" si="88"/>
        <v>1312500</v>
      </c>
      <c r="S180" s="151">
        <f t="shared" si="89"/>
        <v>0</v>
      </c>
    </row>
    <row r="181" spans="1:19" ht="25.5" customHeight="1" outlineLevel="1" x14ac:dyDescent="0.3">
      <c r="A181" s="204"/>
      <c r="B181" s="207"/>
      <c r="C181" s="210"/>
      <c r="D181" s="208"/>
      <c r="E181" s="56">
        <v>40</v>
      </c>
      <c r="F181" s="51">
        <v>10</v>
      </c>
      <c r="G181" s="52">
        <v>10</v>
      </c>
      <c r="H181" s="52">
        <v>10</v>
      </c>
      <c r="I181" s="56">
        <v>10</v>
      </c>
      <c r="J181" s="45">
        <f t="shared" si="90"/>
        <v>3200</v>
      </c>
      <c r="K181" s="129">
        <v>128000</v>
      </c>
      <c r="L181" s="221"/>
      <c r="M181" s="100" t="s">
        <v>115</v>
      </c>
      <c r="N181" s="53" t="s">
        <v>295</v>
      </c>
      <c r="O181" s="151">
        <f t="shared" si="85"/>
        <v>32000</v>
      </c>
      <c r="P181" s="151">
        <f t="shared" si="86"/>
        <v>32000</v>
      </c>
      <c r="Q181" s="151">
        <f t="shared" si="87"/>
        <v>32000</v>
      </c>
      <c r="R181" s="151">
        <f t="shared" si="88"/>
        <v>32000</v>
      </c>
      <c r="S181" s="151">
        <f t="shared" si="89"/>
        <v>0</v>
      </c>
    </row>
    <row r="182" spans="1:19" ht="25.5" customHeight="1" outlineLevel="1" x14ac:dyDescent="0.3">
      <c r="A182" s="204"/>
      <c r="B182" s="208"/>
      <c r="C182" s="210"/>
      <c r="D182" s="53" t="s">
        <v>18</v>
      </c>
      <c r="E182" s="51">
        <v>100</v>
      </c>
      <c r="F182" s="51">
        <v>25</v>
      </c>
      <c r="G182" s="52">
        <v>25</v>
      </c>
      <c r="H182" s="52">
        <v>25</v>
      </c>
      <c r="I182" s="51">
        <v>25</v>
      </c>
      <c r="J182" s="45">
        <f t="shared" si="90"/>
        <v>21000</v>
      </c>
      <c r="K182" s="129">
        <v>2100000</v>
      </c>
      <c r="L182" s="221"/>
      <c r="M182" s="100" t="s">
        <v>115</v>
      </c>
      <c r="N182" s="53" t="s">
        <v>296</v>
      </c>
      <c r="O182" s="151">
        <f t="shared" si="85"/>
        <v>525000</v>
      </c>
      <c r="P182" s="151">
        <f t="shared" si="86"/>
        <v>525000</v>
      </c>
      <c r="Q182" s="151">
        <f t="shared" si="87"/>
        <v>525000</v>
      </c>
      <c r="R182" s="151">
        <f t="shared" si="88"/>
        <v>525000</v>
      </c>
      <c r="S182" s="151">
        <f t="shared" si="89"/>
        <v>0</v>
      </c>
    </row>
    <row r="183" spans="1:19" ht="31.5" outlineLevel="1" x14ac:dyDescent="0.3">
      <c r="A183" s="204">
        <v>5</v>
      </c>
      <c r="B183" s="209">
        <f>+B178+1</f>
        <v>127</v>
      </c>
      <c r="C183" s="243" t="s">
        <v>198</v>
      </c>
      <c r="D183" s="206" t="s">
        <v>428</v>
      </c>
      <c r="E183" s="51">
        <v>3200</v>
      </c>
      <c r="F183" s="51">
        <v>800</v>
      </c>
      <c r="G183" s="52">
        <v>800</v>
      </c>
      <c r="H183" s="52">
        <v>800</v>
      </c>
      <c r="I183" s="53">
        <v>800</v>
      </c>
      <c r="J183" s="45">
        <f t="shared" si="90"/>
        <v>28125</v>
      </c>
      <c r="K183" s="129">
        <v>90000000</v>
      </c>
      <c r="L183" s="221" t="s">
        <v>429</v>
      </c>
      <c r="M183" s="100" t="s">
        <v>115</v>
      </c>
      <c r="N183" s="53" t="s">
        <v>297</v>
      </c>
      <c r="O183" s="151">
        <f t="shared" si="85"/>
        <v>22500000</v>
      </c>
      <c r="P183" s="151">
        <f t="shared" si="86"/>
        <v>22500000</v>
      </c>
      <c r="Q183" s="151">
        <f t="shared" si="87"/>
        <v>22500000</v>
      </c>
      <c r="R183" s="151">
        <f t="shared" si="88"/>
        <v>22500000</v>
      </c>
      <c r="S183" s="151">
        <f t="shared" si="89"/>
        <v>0</v>
      </c>
    </row>
    <row r="184" spans="1:19" ht="31.5" outlineLevel="1" x14ac:dyDescent="0.3">
      <c r="A184" s="204"/>
      <c r="B184" s="208"/>
      <c r="C184" s="244"/>
      <c r="D184" s="208"/>
      <c r="E184" s="51">
        <v>3200</v>
      </c>
      <c r="F184" s="51">
        <v>800</v>
      </c>
      <c r="G184" s="52">
        <v>800</v>
      </c>
      <c r="H184" s="52">
        <v>800</v>
      </c>
      <c r="I184" s="53">
        <v>800</v>
      </c>
      <c r="J184" s="45">
        <f t="shared" si="90"/>
        <v>28125</v>
      </c>
      <c r="K184" s="129">
        <v>90000000</v>
      </c>
      <c r="L184" s="221"/>
      <c r="M184" s="100" t="s">
        <v>115</v>
      </c>
      <c r="N184" s="53" t="s">
        <v>298</v>
      </c>
      <c r="O184" s="151">
        <f t="shared" si="85"/>
        <v>22500000</v>
      </c>
      <c r="P184" s="151">
        <f t="shared" si="86"/>
        <v>22500000</v>
      </c>
      <c r="Q184" s="151">
        <f t="shared" si="87"/>
        <v>22500000</v>
      </c>
      <c r="R184" s="151">
        <f t="shared" si="88"/>
        <v>22500000</v>
      </c>
      <c r="S184" s="151">
        <f t="shared" si="89"/>
        <v>0</v>
      </c>
    </row>
    <row r="185" spans="1:19" ht="53.25" customHeight="1" outlineLevel="1" x14ac:dyDescent="0.35">
      <c r="A185" s="166">
        <v>6</v>
      </c>
      <c r="B185" s="54">
        <f>+B183+1</f>
        <v>128</v>
      </c>
      <c r="C185" s="101" t="s">
        <v>199</v>
      </c>
      <c r="D185" s="53" t="s">
        <v>430</v>
      </c>
      <c r="E185" s="51">
        <v>521.1</v>
      </c>
      <c r="F185" s="51">
        <v>130.27500000000001</v>
      </c>
      <c r="G185" s="52">
        <v>130.27500000000001</v>
      </c>
      <c r="H185" s="52">
        <v>130.27500000000001</v>
      </c>
      <c r="I185" s="53">
        <v>130.27500000000001</v>
      </c>
      <c r="J185" s="45">
        <f t="shared" si="90"/>
        <v>110000</v>
      </c>
      <c r="K185" s="129">
        <v>57321000</v>
      </c>
      <c r="L185" s="53" t="s">
        <v>425</v>
      </c>
      <c r="M185" s="100" t="s">
        <v>115</v>
      </c>
      <c r="N185" s="206" t="s">
        <v>299</v>
      </c>
      <c r="O185" s="151">
        <f t="shared" si="85"/>
        <v>14330250</v>
      </c>
      <c r="P185" s="151">
        <f t="shared" si="86"/>
        <v>14330250</v>
      </c>
      <c r="Q185" s="151">
        <f t="shared" si="87"/>
        <v>14330250</v>
      </c>
      <c r="R185" s="151">
        <f t="shared" si="88"/>
        <v>14330250</v>
      </c>
      <c r="S185" s="151">
        <f t="shared" si="89"/>
        <v>0</v>
      </c>
    </row>
    <row r="186" spans="1:19" ht="57.75" customHeight="1" outlineLevel="1" x14ac:dyDescent="0.35">
      <c r="A186" s="166">
        <v>7</v>
      </c>
      <c r="B186" s="54">
        <f>+B185+1</f>
        <v>129</v>
      </c>
      <c r="C186" s="101" t="s">
        <v>199</v>
      </c>
      <c r="D186" s="53" t="s">
        <v>430</v>
      </c>
      <c r="E186" s="51">
        <v>123.4</v>
      </c>
      <c r="F186" s="51">
        <v>30.85</v>
      </c>
      <c r="G186" s="52">
        <v>30.85</v>
      </c>
      <c r="H186" s="52">
        <v>30.85</v>
      </c>
      <c r="I186" s="53">
        <v>30.85</v>
      </c>
      <c r="J186" s="45">
        <f t="shared" si="90"/>
        <v>110000</v>
      </c>
      <c r="K186" s="129">
        <v>13574000</v>
      </c>
      <c r="L186" s="53" t="s">
        <v>426</v>
      </c>
      <c r="M186" s="100" t="s">
        <v>115</v>
      </c>
      <c r="N186" s="207"/>
      <c r="O186" s="151">
        <f t="shared" si="85"/>
        <v>3393500</v>
      </c>
      <c r="P186" s="151">
        <f t="shared" si="86"/>
        <v>3393500</v>
      </c>
      <c r="Q186" s="151">
        <f t="shared" si="87"/>
        <v>3393500</v>
      </c>
      <c r="R186" s="151">
        <f t="shared" si="88"/>
        <v>3393500</v>
      </c>
      <c r="S186" s="151">
        <f t="shared" si="89"/>
        <v>0</v>
      </c>
    </row>
    <row r="187" spans="1:19" ht="51.75" customHeight="1" outlineLevel="1" x14ac:dyDescent="0.35">
      <c r="A187" s="166">
        <v>8</v>
      </c>
      <c r="B187" s="54">
        <f>+B186+1</f>
        <v>130</v>
      </c>
      <c r="C187" s="101" t="s">
        <v>199</v>
      </c>
      <c r="D187" s="53" t="s">
        <v>430</v>
      </c>
      <c r="E187" s="51">
        <v>100.3</v>
      </c>
      <c r="F187" s="51">
        <v>25.074999999999999</v>
      </c>
      <c r="G187" s="52">
        <v>25.074999999999999</v>
      </c>
      <c r="H187" s="52">
        <v>25.074999999999999</v>
      </c>
      <c r="I187" s="53">
        <v>25.074999999999999</v>
      </c>
      <c r="J187" s="45">
        <f t="shared" si="90"/>
        <v>110000</v>
      </c>
      <c r="K187" s="129">
        <v>11033000</v>
      </c>
      <c r="L187" s="53" t="s">
        <v>427</v>
      </c>
      <c r="M187" s="100" t="s">
        <v>115</v>
      </c>
      <c r="N187" s="208"/>
      <c r="O187" s="151">
        <f t="shared" si="85"/>
        <v>2758250</v>
      </c>
      <c r="P187" s="151">
        <f t="shared" si="86"/>
        <v>2758250</v>
      </c>
      <c r="Q187" s="151">
        <f t="shared" si="87"/>
        <v>2758250</v>
      </c>
      <c r="R187" s="151">
        <f t="shared" si="88"/>
        <v>2758250</v>
      </c>
      <c r="S187" s="151">
        <f t="shared" si="89"/>
        <v>0</v>
      </c>
    </row>
    <row r="188" spans="1:19" ht="51" customHeight="1" outlineLevel="1" x14ac:dyDescent="0.35">
      <c r="A188" s="166">
        <v>9</v>
      </c>
      <c r="B188" s="54">
        <f>+B187+1</f>
        <v>131</v>
      </c>
      <c r="C188" s="101" t="s">
        <v>200</v>
      </c>
      <c r="D188" s="53" t="s">
        <v>19</v>
      </c>
      <c r="E188" s="51">
        <v>7000</v>
      </c>
      <c r="F188" s="51">
        <v>1750</v>
      </c>
      <c r="G188" s="52">
        <v>1750</v>
      </c>
      <c r="H188" s="52">
        <v>1750</v>
      </c>
      <c r="I188" s="53">
        <v>1750</v>
      </c>
      <c r="J188" s="45">
        <f t="shared" si="90"/>
        <v>5714.2857142857147</v>
      </c>
      <c r="K188" s="129">
        <v>40000000</v>
      </c>
      <c r="L188" s="53" t="s">
        <v>431</v>
      </c>
      <c r="M188" s="100" t="s">
        <v>115</v>
      </c>
      <c r="N188" s="53" t="s">
        <v>300</v>
      </c>
      <c r="O188" s="151">
        <f t="shared" si="85"/>
        <v>10000000</v>
      </c>
      <c r="P188" s="151">
        <f t="shared" si="86"/>
        <v>10000000</v>
      </c>
      <c r="Q188" s="151">
        <f t="shared" si="87"/>
        <v>10000000</v>
      </c>
      <c r="R188" s="151">
        <f t="shared" si="88"/>
        <v>10000000</v>
      </c>
      <c r="S188" s="151">
        <f t="shared" si="89"/>
        <v>0</v>
      </c>
    </row>
    <row r="189" spans="1:19" ht="75" customHeight="1" outlineLevel="1" x14ac:dyDescent="0.35">
      <c r="A189" s="166">
        <v>10</v>
      </c>
      <c r="B189" s="54">
        <f>+B188+1</f>
        <v>132</v>
      </c>
      <c r="C189" s="101" t="s">
        <v>201</v>
      </c>
      <c r="D189" s="53" t="s">
        <v>432</v>
      </c>
      <c r="E189" s="51">
        <v>50</v>
      </c>
      <c r="F189" s="51">
        <v>25</v>
      </c>
      <c r="G189" s="52">
        <v>25</v>
      </c>
      <c r="H189" s="52"/>
      <c r="I189" s="53"/>
      <c r="J189" s="45">
        <f t="shared" si="90"/>
        <v>5000000</v>
      </c>
      <c r="K189" s="129">
        <v>250000000</v>
      </c>
      <c r="L189" s="53" t="s">
        <v>433</v>
      </c>
      <c r="M189" s="100" t="s">
        <v>115</v>
      </c>
      <c r="N189" s="53" t="s">
        <v>301</v>
      </c>
      <c r="O189" s="151">
        <f t="shared" si="85"/>
        <v>125000000</v>
      </c>
      <c r="P189" s="151">
        <f t="shared" si="86"/>
        <v>125000000</v>
      </c>
      <c r="Q189" s="151">
        <f t="shared" si="87"/>
        <v>0</v>
      </c>
      <c r="R189" s="151">
        <f t="shared" si="88"/>
        <v>0</v>
      </c>
      <c r="S189" s="151">
        <f t="shared" si="89"/>
        <v>0</v>
      </c>
    </row>
    <row r="190" spans="1:19" ht="53.25" customHeight="1" outlineLevel="1" x14ac:dyDescent="0.35">
      <c r="A190" s="166">
        <v>11</v>
      </c>
      <c r="B190" s="54">
        <f t="shared" ref="B190:B208" si="91">+B189+1</f>
        <v>133</v>
      </c>
      <c r="C190" s="101" t="s">
        <v>202</v>
      </c>
      <c r="D190" s="53" t="s">
        <v>434</v>
      </c>
      <c r="E190" s="53">
        <v>500</v>
      </c>
      <c r="F190" s="53">
        <v>500</v>
      </c>
      <c r="G190" s="52"/>
      <c r="H190" s="52"/>
      <c r="I190" s="53"/>
      <c r="J190" s="45">
        <f t="shared" si="90"/>
        <v>600000</v>
      </c>
      <c r="K190" s="129">
        <v>300000000</v>
      </c>
      <c r="L190" s="53" t="s">
        <v>429</v>
      </c>
      <c r="M190" s="100" t="s">
        <v>115</v>
      </c>
      <c r="N190" s="53" t="s">
        <v>302</v>
      </c>
      <c r="O190" s="151">
        <f t="shared" si="85"/>
        <v>300000000</v>
      </c>
      <c r="P190" s="151">
        <f t="shared" si="86"/>
        <v>0</v>
      </c>
      <c r="Q190" s="151">
        <f t="shared" si="87"/>
        <v>0</v>
      </c>
      <c r="R190" s="151">
        <f t="shared" si="88"/>
        <v>0</v>
      </c>
      <c r="S190" s="151">
        <f t="shared" si="89"/>
        <v>0</v>
      </c>
    </row>
    <row r="191" spans="1:19" ht="43.5" customHeight="1" outlineLevel="1" x14ac:dyDescent="0.35">
      <c r="A191" s="166">
        <v>12</v>
      </c>
      <c r="B191" s="54">
        <f t="shared" si="91"/>
        <v>134</v>
      </c>
      <c r="C191" s="101" t="s">
        <v>203</v>
      </c>
      <c r="D191" s="53" t="s">
        <v>18</v>
      </c>
      <c r="E191" s="53">
        <v>10</v>
      </c>
      <c r="F191" s="53">
        <v>5</v>
      </c>
      <c r="G191" s="52">
        <v>5</v>
      </c>
      <c r="H191" s="52"/>
      <c r="I191" s="53"/>
      <c r="J191" s="45">
        <f t="shared" si="90"/>
        <v>3000000</v>
      </c>
      <c r="K191" s="129">
        <v>30000000</v>
      </c>
      <c r="L191" s="53" t="s">
        <v>435</v>
      </c>
      <c r="M191" s="100" t="s">
        <v>115</v>
      </c>
      <c r="N191" s="53" t="s">
        <v>302</v>
      </c>
      <c r="O191" s="151">
        <f t="shared" si="85"/>
        <v>15000000</v>
      </c>
      <c r="P191" s="151">
        <f t="shared" si="86"/>
        <v>15000000</v>
      </c>
      <c r="Q191" s="151">
        <f t="shared" si="87"/>
        <v>0</v>
      </c>
      <c r="R191" s="151">
        <f t="shared" si="88"/>
        <v>0</v>
      </c>
      <c r="S191" s="151">
        <f t="shared" si="89"/>
        <v>0</v>
      </c>
    </row>
    <row r="192" spans="1:19" ht="56.25" customHeight="1" outlineLevel="1" x14ac:dyDescent="0.35">
      <c r="A192" s="166">
        <v>13</v>
      </c>
      <c r="B192" s="54">
        <f t="shared" si="91"/>
        <v>135</v>
      </c>
      <c r="C192" s="101" t="s">
        <v>204</v>
      </c>
      <c r="D192" s="53" t="s">
        <v>432</v>
      </c>
      <c r="E192" s="53">
        <v>3000</v>
      </c>
      <c r="F192" s="53">
        <v>1500</v>
      </c>
      <c r="G192" s="52">
        <v>1500</v>
      </c>
      <c r="H192" s="52"/>
      <c r="I192" s="53"/>
      <c r="J192" s="45">
        <f t="shared" si="90"/>
        <v>150000</v>
      </c>
      <c r="K192" s="129">
        <v>450000000</v>
      </c>
      <c r="L192" s="53" t="s">
        <v>436</v>
      </c>
      <c r="M192" s="100" t="s">
        <v>115</v>
      </c>
      <c r="N192" s="53" t="s">
        <v>302</v>
      </c>
      <c r="O192" s="151">
        <f t="shared" si="85"/>
        <v>225000000</v>
      </c>
      <c r="P192" s="151">
        <f t="shared" si="86"/>
        <v>225000000</v>
      </c>
      <c r="Q192" s="151">
        <f t="shared" si="87"/>
        <v>0</v>
      </c>
      <c r="R192" s="151">
        <f t="shared" si="88"/>
        <v>0</v>
      </c>
      <c r="S192" s="151">
        <f t="shared" si="89"/>
        <v>0</v>
      </c>
    </row>
    <row r="193" spans="1:19" ht="58.5" customHeight="1" outlineLevel="1" x14ac:dyDescent="0.35">
      <c r="A193" s="166">
        <v>14</v>
      </c>
      <c r="B193" s="54">
        <f t="shared" si="91"/>
        <v>136</v>
      </c>
      <c r="C193" s="101" t="s">
        <v>205</v>
      </c>
      <c r="D193" s="53" t="s">
        <v>212</v>
      </c>
      <c r="E193" s="53">
        <v>1</v>
      </c>
      <c r="F193" s="53">
        <v>1</v>
      </c>
      <c r="G193" s="52"/>
      <c r="H193" s="49"/>
      <c r="I193" s="53"/>
      <c r="J193" s="45">
        <f t="shared" si="90"/>
        <v>20000000</v>
      </c>
      <c r="K193" s="129">
        <v>20000000</v>
      </c>
      <c r="L193" s="53" t="s">
        <v>437</v>
      </c>
      <c r="M193" s="100" t="s">
        <v>115</v>
      </c>
      <c r="N193" s="53" t="s">
        <v>303</v>
      </c>
      <c r="O193" s="151">
        <f t="shared" si="85"/>
        <v>20000000</v>
      </c>
      <c r="P193" s="151">
        <f t="shared" si="86"/>
        <v>0</v>
      </c>
      <c r="Q193" s="151">
        <f t="shared" si="87"/>
        <v>0</v>
      </c>
      <c r="R193" s="151">
        <f t="shared" si="88"/>
        <v>0</v>
      </c>
      <c r="S193" s="151">
        <f t="shared" si="89"/>
        <v>0</v>
      </c>
    </row>
    <row r="194" spans="1:19" ht="60.75" customHeight="1" outlineLevel="1" x14ac:dyDescent="0.35">
      <c r="A194" s="166">
        <v>15</v>
      </c>
      <c r="B194" s="54">
        <f t="shared" si="91"/>
        <v>137</v>
      </c>
      <c r="C194" s="101" t="s">
        <v>438</v>
      </c>
      <c r="D194" s="45" t="s">
        <v>212</v>
      </c>
      <c r="E194" s="47">
        <v>1</v>
      </c>
      <c r="F194" s="53">
        <v>1</v>
      </c>
      <c r="G194" s="52"/>
      <c r="H194" s="49"/>
      <c r="I194" s="53"/>
      <c r="J194" s="45">
        <f t="shared" si="90"/>
        <v>10000000</v>
      </c>
      <c r="K194" s="129">
        <v>10000000</v>
      </c>
      <c r="L194" s="53" t="s">
        <v>439</v>
      </c>
      <c r="M194" s="100" t="s">
        <v>115</v>
      </c>
      <c r="N194" s="53" t="s">
        <v>304</v>
      </c>
      <c r="O194" s="151">
        <f t="shared" si="85"/>
        <v>10000000</v>
      </c>
      <c r="P194" s="151">
        <f t="shared" si="86"/>
        <v>0</v>
      </c>
      <c r="Q194" s="151">
        <f t="shared" si="87"/>
        <v>0</v>
      </c>
      <c r="R194" s="151">
        <f t="shared" si="88"/>
        <v>0</v>
      </c>
      <c r="S194" s="151">
        <f t="shared" si="89"/>
        <v>0</v>
      </c>
    </row>
    <row r="195" spans="1:19" ht="72.75" customHeight="1" outlineLevel="1" x14ac:dyDescent="0.35">
      <c r="A195" s="166">
        <v>16</v>
      </c>
      <c r="B195" s="54">
        <f t="shared" si="91"/>
        <v>138</v>
      </c>
      <c r="C195" s="101" t="s">
        <v>438</v>
      </c>
      <c r="D195" s="45" t="s">
        <v>212</v>
      </c>
      <c r="E195" s="47">
        <v>1</v>
      </c>
      <c r="F195" s="53">
        <v>1</v>
      </c>
      <c r="G195" s="52"/>
      <c r="H195" s="49"/>
      <c r="I195" s="53"/>
      <c r="J195" s="45">
        <f t="shared" si="90"/>
        <v>10000000</v>
      </c>
      <c r="K195" s="129">
        <v>10000000</v>
      </c>
      <c r="L195" s="53" t="s">
        <v>440</v>
      </c>
      <c r="M195" s="100" t="s">
        <v>115</v>
      </c>
      <c r="N195" s="53" t="s">
        <v>304</v>
      </c>
      <c r="O195" s="151">
        <f t="shared" si="85"/>
        <v>10000000</v>
      </c>
      <c r="P195" s="151">
        <f t="shared" si="86"/>
        <v>0</v>
      </c>
      <c r="Q195" s="151">
        <f t="shared" si="87"/>
        <v>0</v>
      </c>
      <c r="R195" s="151">
        <f t="shared" si="88"/>
        <v>0</v>
      </c>
      <c r="S195" s="151">
        <f t="shared" si="89"/>
        <v>0</v>
      </c>
    </row>
    <row r="196" spans="1:19" ht="71.25" customHeight="1" outlineLevel="1" x14ac:dyDescent="0.35">
      <c r="A196" s="166">
        <v>17</v>
      </c>
      <c r="B196" s="54">
        <f t="shared" si="91"/>
        <v>139</v>
      </c>
      <c r="C196" s="101" t="s">
        <v>438</v>
      </c>
      <c r="D196" s="45" t="s">
        <v>56</v>
      </c>
      <c r="E196" s="47">
        <v>1</v>
      </c>
      <c r="F196" s="53">
        <v>1</v>
      </c>
      <c r="G196" s="52"/>
      <c r="H196" s="49"/>
      <c r="I196" s="53"/>
      <c r="J196" s="45">
        <f t="shared" si="90"/>
        <v>10000000</v>
      </c>
      <c r="K196" s="129">
        <v>10000000</v>
      </c>
      <c r="L196" s="53" t="s">
        <v>441</v>
      </c>
      <c r="M196" s="100" t="s">
        <v>115</v>
      </c>
      <c r="N196" s="53" t="s">
        <v>304</v>
      </c>
      <c r="O196" s="151">
        <f t="shared" si="85"/>
        <v>10000000</v>
      </c>
      <c r="P196" s="151">
        <f t="shared" si="86"/>
        <v>0</v>
      </c>
      <c r="Q196" s="151">
        <f t="shared" si="87"/>
        <v>0</v>
      </c>
      <c r="R196" s="151">
        <f t="shared" si="88"/>
        <v>0</v>
      </c>
      <c r="S196" s="151">
        <f t="shared" si="89"/>
        <v>0</v>
      </c>
    </row>
    <row r="197" spans="1:19" ht="63" customHeight="1" outlineLevel="1" x14ac:dyDescent="0.35">
      <c r="A197" s="166">
        <v>18</v>
      </c>
      <c r="B197" s="54">
        <f t="shared" si="91"/>
        <v>140</v>
      </c>
      <c r="C197" s="101" t="s">
        <v>438</v>
      </c>
      <c r="D197" s="45" t="s">
        <v>56</v>
      </c>
      <c r="E197" s="47">
        <v>1</v>
      </c>
      <c r="F197" s="53">
        <v>1</v>
      </c>
      <c r="G197" s="52"/>
      <c r="H197" s="49"/>
      <c r="I197" s="53"/>
      <c r="J197" s="45">
        <f t="shared" si="90"/>
        <v>10000000</v>
      </c>
      <c r="K197" s="129">
        <v>10000000</v>
      </c>
      <c r="L197" s="53" t="s">
        <v>442</v>
      </c>
      <c r="M197" s="100" t="s">
        <v>115</v>
      </c>
      <c r="N197" s="53" t="s">
        <v>304</v>
      </c>
      <c r="O197" s="151">
        <f t="shared" si="85"/>
        <v>10000000</v>
      </c>
      <c r="P197" s="151">
        <f t="shared" si="86"/>
        <v>0</v>
      </c>
      <c r="Q197" s="151">
        <f t="shared" si="87"/>
        <v>0</v>
      </c>
      <c r="R197" s="151">
        <f t="shared" si="88"/>
        <v>0</v>
      </c>
      <c r="S197" s="151">
        <f t="shared" si="89"/>
        <v>0</v>
      </c>
    </row>
    <row r="198" spans="1:19" ht="63.75" customHeight="1" outlineLevel="1" x14ac:dyDescent="0.35">
      <c r="A198" s="166">
        <v>19</v>
      </c>
      <c r="B198" s="54">
        <f t="shared" si="91"/>
        <v>141</v>
      </c>
      <c r="C198" s="101" t="s">
        <v>438</v>
      </c>
      <c r="D198" s="45" t="s">
        <v>56</v>
      </c>
      <c r="E198" s="47">
        <v>1</v>
      </c>
      <c r="F198" s="53">
        <v>1</v>
      </c>
      <c r="G198" s="52"/>
      <c r="H198" s="49"/>
      <c r="I198" s="53"/>
      <c r="J198" s="45">
        <f t="shared" si="90"/>
        <v>10000000</v>
      </c>
      <c r="K198" s="129">
        <v>10000000</v>
      </c>
      <c r="L198" s="53" t="s">
        <v>443</v>
      </c>
      <c r="M198" s="100" t="s">
        <v>115</v>
      </c>
      <c r="N198" s="53" t="s">
        <v>304</v>
      </c>
      <c r="O198" s="151">
        <f t="shared" si="85"/>
        <v>10000000</v>
      </c>
      <c r="P198" s="151">
        <f t="shared" si="86"/>
        <v>0</v>
      </c>
      <c r="Q198" s="151">
        <f t="shared" si="87"/>
        <v>0</v>
      </c>
      <c r="R198" s="151">
        <f t="shared" si="88"/>
        <v>0</v>
      </c>
      <c r="S198" s="151">
        <f t="shared" si="89"/>
        <v>0</v>
      </c>
    </row>
    <row r="199" spans="1:19" ht="63.75" customHeight="1" outlineLevel="1" x14ac:dyDescent="0.35">
      <c r="A199" s="166">
        <v>20</v>
      </c>
      <c r="B199" s="54">
        <f t="shared" si="91"/>
        <v>142</v>
      </c>
      <c r="C199" s="101" t="s">
        <v>438</v>
      </c>
      <c r="D199" s="45" t="s">
        <v>212</v>
      </c>
      <c r="E199" s="47">
        <v>1</v>
      </c>
      <c r="F199" s="53">
        <v>1</v>
      </c>
      <c r="G199" s="52"/>
      <c r="H199" s="49"/>
      <c r="I199" s="53"/>
      <c r="J199" s="45">
        <f t="shared" si="90"/>
        <v>10000000</v>
      </c>
      <c r="K199" s="129">
        <v>10000000</v>
      </c>
      <c r="L199" s="53" t="s">
        <v>444</v>
      </c>
      <c r="M199" s="100" t="s">
        <v>115</v>
      </c>
      <c r="N199" s="53" t="s">
        <v>304</v>
      </c>
      <c r="O199" s="151">
        <f t="shared" si="85"/>
        <v>10000000</v>
      </c>
      <c r="P199" s="151">
        <f t="shared" si="86"/>
        <v>0</v>
      </c>
      <c r="Q199" s="151">
        <f t="shared" si="87"/>
        <v>0</v>
      </c>
      <c r="R199" s="151">
        <f t="shared" si="88"/>
        <v>0</v>
      </c>
      <c r="S199" s="151">
        <f t="shared" si="89"/>
        <v>0</v>
      </c>
    </row>
    <row r="200" spans="1:19" ht="61.5" customHeight="1" outlineLevel="1" x14ac:dyDescent="0.35">
      <c r="A200" s="166">
        <v>21</v>
      </c>
      <c r="B200" s="54">
        <f t="shared" si="91"/>
        <v>143</v>
      </c>
      <c r="C200" s="101" t="s">
        <v>438</v>
      </c>
      <c r="D200" s="45" t="s">
        <v>19</v>
      </c>
      <c r="E200" s="47">
        <v>15</v>
      </c>
      <c r="F200" s="49">
        <v>15</v>
      </c>
      <c r="G200" s="52"/>
      <c r="H200" s="52"/>
      <c r="I200" s="53"/>
      <c r="J200" s="45">
        <f t="shared" si="90"/>
        <v>3000000</v>
      </c>
      <c r="K200" s="129">
        <v>45000000</v>
      </c>
      <c r="L200" s="53" t="s">
        <v>445</v>
      </c>
      <c r="M200" s="100" t="s">
        <v>115</v>
      </c>
      <c r="N200" s="53" t="s">
        <v>304</v>
      </c>
      <c r="O200" s="151">
        <f t="shared" si="85"/>
        <v>45000000</v>
      </c>
      <c r="P200" s="151">
        <f t="shared" si="86"/>
        <v>0</v>
      </c>
      <c r="Q200" s="151">
        <f t="shared" si="87"/>
        <v>0</v>
      </c>
      <c r="R200" s="151">
        <f t="shared" si="88"/>
        <v>0</v>
      </c>
      <c r="S200" s="151">
        <f t="shared" si="89"/>
        <v>0</v>
      </c>
    </row>
    <row r="201" spans="1:19" ht="43.5" customHeight="1" outlineLevel="1" x14ac:dyDescent="0.35">
      <c r="A201" s="166">
        <v>22</v>
      </c>
      <c r="B201" s="54">
        <f t="shared" si="91"/>
        <v>144</v>
      </c>
      <c r="C201" s="66" t="s">
        <v>206</v>
      </c>
      <c r="D201" s="53" t="s">
        <v>56</v>
      </c>
      <c r="E201" s="53">
        <v>1</v>
      </c>
      <c r="F201" s="49">
        <v>1</v>
      </c>
      <c r="G201" s="52"/>
      <c r="H201" s="53"/>
      <c r="I201" s="53"/>
      <c r="J201" s="45">
        <f t="shared" si="90"/>
        <v>18000000</v>
      </c>
      <c r="K201" s="129">
        <v>18000000</v>
      </c>
      <c r="L201" s="53" t="s">
        <v>446</v>
      </c>
      <c r="M201" s="100" t="s">
        <v>115</v>
      </c>
      <c r="N201" s="53" t="s">
        <v>309</v>
      </c>
      <c r="O201" s="151">
        <f t="shared" si="85"/>
        <v>18000000</v>
      </c>
      <c r="P201" s="151">
        <f t="shared" si="86"/>
        <v>0</v>
      </c>
      <c r="Q201" s="151">
        <f t="shared" si="87"/>
        <v>0</v>
      </c>
      <c r="R201" s="151">
        <f t="shared" si="88"/>
        <v>0</v>
      </c>
      <c r="S201" s="151">
        <f t="shared" si="89"/>
        <v>0</v>
      </c>
    </row>
    <row r="202" spans="1:19" ht="42" customHeight="1" outlineLevel="1" x14ac:dyDescent="0.35">
      <c r="A202" s="166">
        <v>23</v>
      </c>
      <c r="B202" s="54">
        <f t="shared" si="91"/>
        <v>145</v>
      </c>
      <c r="C202" s="66" t="s">
        <v>207</v>
      </c>
      <c r="D202" s="53" t="s">
        <v>15</v>
      </c>
      <c r="E202" s="53">
        <v>1</v>
      </c>
      <c r="F202" s="49">
        <v>1</v>
      </c>
      <c r="G202" s="53"/>
      <c r="H202" s="52"/>
      <c r="I202" s="53"/>
      <c r="J202" s="45">
        <f t="shared" si="90"/>
        <v>150000000</v>
      </c>
      <c r="K202" s="129">
        <v>150000000</v>
      </c>
      <c r="L202" s="53" t="s">
        <v>447</v>
      </c>
      <c r="M202" s="100" t="s">
        <v>115</v>
      </c>
      <c r="N202" s="53" t="s">
        <v>311</v>
      </c>
      <c r="O202" s="151">
        <f t="shared" si="85"/>
        <v>150000000</v>
      </c>
      <c r="P202" s="151">
        <f t="shared" si="86"/>
        <v>0</v>
      </c>
      <c r="Q202" s="151">
        <f t="shared" si="87"/>
        <v>0</v>
      </c>
      <c r="R202" s="151">
        <f t="shared" si="88"/>
        <v>0</v>
      </c>
      <c r="S202" s="151">
        <f t="shared" si="89"/>
        <v>0</v>
      </c>
    </row>
    <row r="203" spans="1:19" ht="45.75" customHeight="1" outlineLevel="1" x14ac:dyDescent="0.35">
      <c r="A203" s="166">
        <v>24</v>
      </c>
      <c r="B203" s="54">
        <f t="shared" si="91"/>
        <v>146</v>
      </c>
      <c r="C203" s="66" t="s">
        <v>57</v>
      </c>
      <c r="D203" s="53" t="s">
        <v>18</v>
      </c>
      <c r="E203" s="53">
        <v>40</v>
      </c>
      <c r="F203" s="53">
        <v>10</v>
      </c>
      <c r="G203" s="52">
        <v>10</v>
      </c>
      <c r="H203" s="52">
        <v>10</v>
      </c>
      <c r="I203" s="53">
        <v>10</v>
      </c>
      <c r="J203" s="45">
        <f t="shared" si="90"/>
        <v>875000</v>
      </c>
      <c r="K203" s="129">
        <v>35000000</v>
      </c>
      <c r="L203" s="53" t="s">
        <v>448</v>
      </c>
      <c r="M203" s="100" t="s">
        <v>115</v>
      </c>
      <c r="N203" s="53" t="s">
        <v>308</v>
      </c>
      <c r="O203" s="151">
        <f t="shared" si="85"/>
        <v>8750000</v>
      </c>
      <c r="P203" s="151">
        <f t="shared" si="86"/>
        <v>8750000</v>
      </c>
      <c r="Q203" s="151">
        <f t="shared" si="87"/>
        <v>8750000</v>
      </c>
      <c r="R203" s="151">
        <f t="shared" si="88"/>
        <v>8750000</v>
      </c>
      <c r="S203" s="151">
        <f t="shared" si="89"/>
        <v>0</v>
      </c>
    </row>
    <row r="204" spans="1:19" ht="65.25" customHeight="1" outlineLevel="1" x14ac:dyDescent="0.35">
      <c r="A204" s="166">
        <v>25</v>
      </c>
      <c r="B204" s="54">
        <f t="shared" si="91"/>
        <v>147</v>
      </c>
      <c r="C204" s="66" t="s">
        <v>208</v>
      </c>
      <c r="D204" s="53" t="s">
        <v>212</v>
      </c>
      <c r="E204" s="53">
        <v>2</v>
      </c>
      <c r="F204" s="53">
        <v>2</v>
      </c>
      <c r="G204" s="52"/>
      <c r="H204" s="52"/>
      <c r="I204" s="53"/>
      <c r="J204" s="67">
        <v>15000000</v>
      </c>
      <c r="K204" s="129">
        <v>30000000</v>
      </c>
      <c r="L204" s="53" t="s">
        <v>449</v>
      </c>
      <c r="M204" s="100" t="s">
        <v>115</v>
      </c>
      <c r="N204" s="53" t="s">
        <v>307</v>
      </c>
      <c r="O204" s="151">
        <f t="shared" si="85"/>
        <v>30000000</v>
      </c>
      <c r="P204" s="151">
        <f t="shared" si="86"/>
        <v>0</v>
      </c>
      <c r="Q204" s="151">
        <f t="shared" si="87"/>
        <v>0</v>
      </c>
      <c r="R204" s="151">
        <f t="shared" si="88"/>
        <v>0</v>
      </c>
      <c r="S204" s="151">
        <f t="shared" si="89"/>
        <v>0</v>
      </c>
    </row>
    <row r="205" spans="1:19" ht="50.25" customHeight="1" outlineLevel="1" x14ac:dyDescent="0.35">
      <c r="A205" s="166">
        <v>26</v>
      </c>
      <c r="B205" s="54">
        <f t="shared" si="91"/>
        <v>148</v>
      </c>
      <c r="C205" s="102" t="s">
        <v>209</v>
      </c>
      <c r="D205" s="53" t="s">
        <v>19</v>
      </c>
      <c r="E205" s="53">
        <v>1</v>
      </c>
      <c r="F205" s="53">
        <v>1</v>
      </c>
      <c r="G205" s="52"/>
      <c r="H205" s="52"/>
      <c r="I205" s="53"/>
      <c r="J205" s="45">
        <f t="shared" si="90"/>
        <v>40000000</v>
      </c>
      <c r="K205" s="129">
        <v>40000000</v>
      </c>
      <c r="L205" s="53" t="s">
        <v>449</v>
      </c>
      <c r="M205" s="100" t="s">
        <v>115</v>
      </c>
      <c r="N205" s="53" t="s">
        <v>310</v>
      </c>
      <c r="O205" s="151">
        <f t="shared" si="85"/>
        <v>40000000</v>
      </c>
      <c r="P205" s="151">
        <f t="shared" si="86"/>
        <v>0</v>
      </c>
      <c r="Q205" s="151">
        <f t="shared" si="87"/>
        <v>0</v>
      </c>
      <c r="R205" s="151">
        <f t="shared" si="88"/>
        <v>0</v>
      </c>
      <c r="S205" s="151">
        <f t="shared" si="89"/>
        <v>0</v>
      </c>
    </row>
    <row r="206" spans="1:19" ht="144" customHeight="1" outlineLevel="1" x14ac:dyDescent="0.35">
      <c r="A206" s="166">
        <v>27</v>
      </c>
      <c r="B206" s="54">
        <f t="shared" si="91"/>
        <v>149</v>
      </c>
      <c r="C206" s="66" t="s">
        <v>210</v>
      </c>
      <c r="D206" s="53" t="s">
        <v>278</v>
      </c>
      <c r="E206" s="53">
        <v>2</v>
      </c>
      <c r="F206" s="62">
        <v>1</v>
      </c>
      <c r="G206" s="53">
        <v>1</v>
      </c>
      <c r="H206" s="52"/>
      <c r="I206" s="53"/>
      <c r="J206" s="67">
        <v>11000000</v>
      </c>
      <c r="K206" s="129">
        <v>22000000</v>
      </c>
      <c r="L206" s="206" t="s">
        <v>450</v>
      </c>
      <c r="M206" s="100" t="s">
        <v>115</v>
      </c>
      <c r="N206" s="53" t="s">
        <v>305</v>
      </c>
      <c r="O206" s="151">
        <f t="shared" si="85"/>
        <v>11000000</v>
      </c>
      <c r="P206" s="151">
        <f t="shared" si="86"/>
        <v>11000000</v>
      </c>
      <c r="Q206" s="151">
        <f t="shared" si="87"/>
        <v>0</v>
      </c>
      <c r="R206" s="151">
        <f t="shared" si="88"/>
        <v>0</v>
      </c>
      <c r="S206" s="151">
        <f t="shared" si="89"/>
        <v>0</v>
      </c>
    </row>
    <row r="207" spans="1:19" ht="137.25" customHeight="1" outlineLevel="1" x14ac:dyDescent="0.35">
      <c r="A207" s="166">
        <v>28</v>
      </c>
      <c r="B207" s="54">
        <f t="shared" si="91"/>
        <v>150</v>
      </c>
      <c r="C207" s="66" t="s">
        <v>210</v>
      </c>
      <c r="D207" s="53" t="s">
        <v>278</v>
      </c>
      <c r="E207" s="53">
        <v>3</v>
      </c>
      <c r="F207" s="53">
        <v>1</v>
      </c>
      <c r="G207" s="52">
        <v>1</v>
      </c>
      <c r="H207" s="52">
        <v>1</v>
      </c>
      <c r="I207" s="53"/>
      <c r="J207" s="67">
        <v>11000000</v>
      </c>
      <c r="K207" s="129">
        <v>33000000</v>
      </c>
      <c r="L207" s="208"/>
      <c r="M207" s="100" t="s">
        <v>115</v>
      </c>
      <c r="N207" s="53" t="s">
        <v>305</v>
      </c>
      <c r="O207" s="151">
        <f t="shared" si="85"/>
        <v>11000000</v>
      </c>
      <c r="P207" s="151">
        <f t="shared" si="86"/>
        <v>11000000</v>
      </c>
      <c r="Q207" s="151">
        <f t="shared" si="87"/>
        <v>11000000</v>
      </c>
      <c r="R207" s="151">
        <f t="shared" si="88"/>
        <v>0</v>
      </c>
      <c r="S207" s="151">
        <f t="shared" si="89"/>
        <v>0</v>
      </c>
    </row>
    <row r="208" spans="1:19" ht="76.5" customHeight="1" outlineLevel="1" x14ac:dyDescent="0.35">
      <c r="A208" s="166">
        <v>29</v>
      </c>
      <c r="B208" s="54">
        <f t="shared" si="91"/>
        <v>151</v>
      </c>
      <c r="C208" s="66" t="s">
        <v>211</v>
      </c>
      <c r="D208" s="58" t="s">
        <v>56</v>
      </c>
      <c r="E208" s="53">
        <v>1</v>
      </c>
      <c r="F208" s="53">
        <v>1</v>
      </c>
      <c r="G208" s="52"/>
      <c r="H208" s="52"/>
      <c r="I208" s="53"/>
      <c r="J208" s="129">
        <v>90000000</v>
      </c>
      <c r="K208" s="129">
        <v>90000000</v>
      </c>
      <c r="L208" s="103" t="s">
        <v>451</v>
      </c>
      <c r="M208" s="100" t="s">
        <v>115</v>
      </c>
      <c r="N208" s="53" t="s">
        <v>306</v>
      </c>
      <c r="O208" s="151">
        <f t="shared" si="85"/>
        <v>90000000</v>
      </c>
      <c r="P208" s="151">
        <f t="shared" si="86"/>
        <v>0</v>
      </c>
      <c r="Q208" s="151">
        <f t="shared" si="87"/>
        <v>0</v>
      </c>
      <c r="R208" s="151">
        <f t="shared" si="88"/>
        <v>0</v>
      </c>
      <c r="S208" s="151">
        <f t="shared" si="89"/>
        <v>0</v>
      </c>
    </row>
    <row r="209" spans="1:19" s="133" customFormat="1" x14ac:dyDescent="0.35">
      <c r="A209" s="164"/>
      <c r="B209" s="234" t="s">
        <v>9</v>
      </c>
      <c r="C209" s="235"/>
      <c r="D209" s="235"/>
      <c r="E209" s="235"/>
      <c r="F209" s="235"/>
      <c r="G209" s="235"/>
      <c r="H209" s="235"/>
      <c r="I209" s="235"/>
      <c r="J209" s="236"/>
      <c r="K209" s="135">
        <f>SUM(K163:K208)</f>
        <v>2133486216</v>
      </c>
      <c r="L209" s="222"/>
      <c r="M209" s="223"/>
      <c r="N209" s="224"/>
      <c r="O209" s="148">
        <f>SUM(O163:O208)</f>
        <v>1288871554</v>
      </c>
      <c r="P209" s="148">
        <f>SUM(P163:P208)</f>
        <v>535871554</v>
      </c>
      <c r="Q209" s="148">
        <f>SUM(Q163:Q208)</f>
        <v>159871554</v>
      </c>
      <c r="R209" s="148">
        <f>SUM(R163:R208)</f>
        <v>148871554</v>
      </c>
      <c r="S209" s="148">
        <f>SUM(S163:S208)</f>
        <v>0</v>
      </c>
    </row>
    <row r="210" spans="1:19" x14ac:dyDescent="0.35">
      <c r="B210" s="212" t="s">
        <v>60</v>
      </c>
      <c r="C210" s="213"/>
      <c r="D210" s="213"/>
      <c r="E210" s="213"/>
      <c r="F210" s="213"/>
      <c r="G210" s="213"/>
      <c r="H210" s="213"/>
      <c r="I210" s="213"/>
      <c r="J210" s="213"/>
      <c r="K210" s="213"/>
      <c r="L210" s="213"/>
      <c r="M210" s="213"/>
      <c r="N210" s="214"/>
      <c r="O210" s="151"/>
      <c r="P210" s="151"/>
      <c r="Q210" s="151"/>
      <c r="R210" s="151"/>
      <c r="S210" s="151"/>
    </row>
    <row r="211" spans="1:19" ht="88.5" customHeight="1" outlineLevel="1" x14ac:dyDescent="0.35">
      <c r="B211" s="67">
        <f>+B208+1</f>
        <v>152</v>
      </c>
      <c r="C211" s="66" t="s">
        <v>573</v>
      </c>
      <c r="D211" s="45" t="s">
        <v>213</v>
      </c>
      <c r="E211" s="75">
        <v>3.5</v>
      </c>
      <c r="F211" s="49">
        <v>1</v>
      </c>
      <c r="G211" s="49">
        <v>1</v>
      </c>
      <c r="H211" s="49">
        <v>1</v>
      </c>
      <c r="I211" s="45">
        <v>0.5</v>
      </c>
      <c r="J211" s="67">
        <v>11537028.571428571</v>
      </c>
      <c r="K211" s="67">
        <v>40379600</v>
      </c>
      <c r="L211" s="45" t="s">
        <v>312</v>
      </c>
      <c r="M211" s="70" t="s">
        <v>115</v>
      </c>
      <c r="N211" s="45" t="s">
        <v>61</v>
      </c>
      <c r="O211" s="151">
        <f t="shared" ref="O211" si="92">J211*F211</f>
        <v>11537028.571428571</v>
      </c>
      <c r="P211" s="151">
        <f t="shared" ref="P211" si="93">J211*G211</f>
        <v>11537028.571428571</v>
      </c>
      <c r="Q211" s="151">
        <f t="shared" ref="Q211" si="94">J211*H211</f>
        <v>11537028.571428571</v>
      </c>
      <c r="R211" s="151">
        <f t="shared" ref="R211" si="95">J211*I211</f>
        <v>5768514.2857142854</v>
      </c>
      <c r="S211" s="151">
        <f t="shared" ref="S211" si="96">O211+P211+Q211+R211-K211</f>
        <v>0</v>
      </c>
    </row>
    <row r="212" spans="1:19" s="133" customFormat="1" x14ac:dyDescent="0.35">
      <c r="A212" s="164"/>
      <c r="B212" s="234" t="s">
        <v>9</v>
      </c>
      <c r="C212" s="235"/>
      <c r="D212" s="235"/>
      <c r="E212" s="235"/>
      <c r="F212" s="235"/>
      <c r="G212" s="235"/>
      <c r="H212" s="235"/>
      <c r="I212" s="235"/>
      <c r="J212" s="236"/>
      <c r="K212" s="123">
        <v>40379600</v>
      </c>
      <c r="L212" s="225"/>
      <c r="M212" s="226"/>
      <c r="N212" s="227"/>
      <c r="O212" s="148">
        <f>SUM(O211)</f>
        <v>11537028.571428571</v>
      </c>
      <c r="P212" s="148">
        <f>SUM(P211)</f>
        <v>11537028.571428571</v>
      </c>
      <c r="Q212" s="148">
        <f>SUM(Q211)</f>
        <v>11537028.571428571</v>
      </c>
      <c r="R212" s="148">
        <f>SUM(R211)</f>
        <v>5768514.2857142854</v>
      </c>
      <c r="S212" s="148">
        <f>SUM(S211)</f>
        <v>0</v>
      </c>
    </row>
    <row r="213" spans="1:19" x14ac:dyDescent="0.35">
      <c r="B213" s="212" t="s">
        <v>62</v>
      </c>
      <c r="C213" s="213"/>
      <c r="D213" s="213"/>
      <c r="E213" s="213"/>
      <c r="F213" s="213"/>
      <c r="G213" s="213"/>
      <c r="H213" s="213"/>
      <c r="I213" s="213"/>
      <c r="J213" s="213"/>
      <c r="K213" s="213"/>
      <c r="L213" s="213"/>
      <c r="M213" s="213"/>
      <c r="N213" s="214"/>
      <c r="O213" s="151"/>
      <c r="P213" s="151"/>
      <c r="Q213" s="151"/>
      <c r="R213" s="151"/>
      <c r="S213" s="151"/>
    </row>
    <row r="214" spans="1:19" s="34" customFormat="1" ht="86.25" customHeight="1" outlineLevel="1" x14ac:dyDescent="0.35">
      <c r="A214" s="165"/>
      <c r="B214" s="67">
        <f>+B211+1</f>
        <v>153</v>
      </c>
      <c r="C214" s="66" t="s">
        <v>452</v>
      </c>
      <c r="D214" s="45" t="s">
        <v>18</v>
      </c>
      <c r="E214" s="45">
        <v>1</v>
      </c>
      <c r="F214" s="49">
        <v>1</v>
      </c>
      <c r="G214" s="91"/>
      <c r="H214" s="91"/>
      <c r="I214" s="45"/>
      <c r="J214" s="67">
        <v>150000000</v>
      </c>
      <c r="K214" s="67">
        <v>150000000</v>
      </c>
      <c r="L214" s="45" t="s">
        <v>63</v>
      </c>
      <c r="M214" s="76" t="s">
        <v>115</v>
      </c>
      <c r="N214" s="77" t="s">
        <v>116</v>
      </c>
      <c r="O214" s="151">
        <f t="shared" ref="O214:O220" si="97">J214*F214</f>
        <v>150000000</v>
      </c>
      <c r="P214" s="151">
        <f t="shared" ref="P214:P220" si="98">J214*G214</f>
        <v>0</v>
      </c>
      <c r="Q214" s="151">
        <f t="shared" ref="Q214:Q220" si="99">J214*H214</f>
        <v>0</v>
      </c>
      <c r="R214" s="151">
        <f t="shared" ref="R214:R220" si="100">J214*I214</f>
        <v>0</v>
      </c>
      <c r="S214" s="151">
        <f t="shared" ref="S214:S220" si="101">O214+P214+Q214+R214-K214</f>
        <v>0</v>
      </c>
    </row>
    <row r="215" spans="1:19" ht="86.25" customHeight="1" outlineLevel="1" x14ac:dyDescent="0.35">
      <c r="B215" s="67">
        <f>+B214+1</f>
        <v>154</v>
      </c>
      <c r="C215" s="66" t="s">
        <v>453</v>
      </c>
      <c r="D215" s="45" t="s">
        <v>18</v>
      </c>
      <c r="E215" s="45">
        <v>1</v>
      </c>
      <c r="F215" s="49">
        <v>1</v>
      </c>
      <c r="G215" s="91"/>
      <c r="H215" s="91"/>
      <c r="I215" s="45"/>
      <c r="J215" s="67">
        <v>150000000</v>
      </c>
      <c r="K215" s="67">
        <v>150000000</v>
      </c>
      <c r="L215" s="45" t="s">
        <v>63</v>
      </c>
      <c r="M215" s="76" t="s">
        <v>115</v>
      </c>
      <c r="N215" s="77" t="s">
        <v>116</v>
      </c>
      <c r="O215" s="151">
        <f t="shared" si="97"/>
        <v>150000000</v>
      </c>
      <c r="P215" s="151">
        <f t="shared" si="98"/>
        <v>0</v>
      </c>
      <c r="Q215" s="151">
        <f t="shared" si="99"/>
        <v>0</v>
      </c>
      <c r="R215" s="151">
        <f t="shared" si="100"/>
        <v>0</v>
      </c>
      <c r="S215" s="151">
        <f t="shared" si="101"/>
        <v>0</v>
      </c>
    </row>
    <row r="216" spans="1:19" ht="86.25" customHeight="1" outlineLevel="1" x14ac:dyDescent="0.35">
      <c r="B216" s="67">
        <f t="shared" ref="B216:B220" si="102">+B215+1</f>
        <v>155</v>
      </c>
      <c r="C216" s="66" t="s">
        <v>454</v>
      </c>
      <c r="D216" s="45" t="s">
        <v>18</v>
      </c>
      <c r="E216" s="45">
        <v>1</v>
      </c>
      <c r="F216" s="49">
        <v>1</v>
      </c>
      <c r="G216" s="91"/>
      <c r="H216" s="91"/>
      <c r="I216" s="45"/>
      <c r="J216" s="67">
        <v>500000000</v>
      </c>
      <c r="K216" s="67">
        <v>500000000</v>
      </c>
      <c r="L216" s="45" t="s">
        <v>63</v>
      </c>
      <c r="M216" s="76" t="s">
        <v>115</v>
      </c>
      <c r="N216" s="77" t="s">
        <v>116</v>
      </c>
      <c r="O216" s="151">
        <f t="shared" si="97"/>
        <v>500000000</v>
      </c>
      <c r="P216" s="151">
        <f t="shared" si="98"/>
        <v>0</v>
      </c>
      <c r="Q216" s="151">
        <f t="shared" si="99"/>
        <v>0</v>
      </c>
      <c r="R216" s="151">
        <f t="shared" si="100"/>
        <v>0</v>
      </c>
      <c r="S216" s="151">
        <f t="shared" si="101"/>
        <v>0</v>
      </c>
    </row>
    <row r="217" spans="1:19" s="34" customFormat="1" ht="86.25" customHeight="1" outlineLevel="1" x14ac:dyDescent="0.35">
      <c r="A217" s="165"/>
      <c r="B217" s="67">
        <f t="shared" si="102"/>
        <v>156</v>
      </c>
      <c r="C217" s="66" t="s">
        <v>455</v>
      </c>
      <c r="D217" s="45" t="s">
        <v>456</v>
      </c>
      <c r="E217" s="45">
        <v>150</v>
      </c>
      <c r="F217" s="49">
        <v>150</v>
      </c>
      <c r="G217" s="91"/>
      <c r="H217" s="91"/>
      <c r="I217" s="45"/>
      <c r="J217" s="67">
        <v>333333.33333333331</v>
      </c>
      <c r="K217" s="67">
        <v>50000000</v>
      </c>
      <c r="L217" s="45" t="s">
        <v>63</v>
      </c>
      <c r="M217" s="76" t="s">
        <v>115</v>
      </c>
      <c r="N217" s="77" t="s">
        <v>116</v>
      </c>
      <c r="O217" s="151">
        <f t="shared" si="97"/>
        <v>50000000</v>
      </c>
      <c r="P217" s="151">
        <f t="shared" si="98"/>
        <v>0</v>
      </c>
      <c r="Q217" s="151">
        <f t="shared" si="99"/>
        <v>0</v>
      </c>
      <c r="R217" s="151">
        <f t="shared" si="100"/>
        <v>0</v>
      </c>
      <c r="S217" s="151">
        <f t="shared" si="101"/>
        <v>0</v>
      </c>
    </row>
    <row r="218" spans="1:19" s="34" customFormat="1" ht="86.25" customHeight="1" outlineLevel="1" x14ac:dyDescent="0.35">
      <c r="A218" s="165"/>
      <c r="B218" s="67">
        <f t="shared" si="102"/>
        <v>157</v>
      </c>
      <c r="C218" s="66" t="s">
        <v>457</v>
      </c>
      <c r="D218" s="45" t="s">
        <v>18</v>
      </c>
      <c r="E218" s="45">
        <v>1</v>
      </c>
      <c r="F218" s="49">
        <v>1</v>
      </c>
      <c r="G218" s="91"/>
      <c r="H218" s="91"/>
      <c r="I218" s="45"/>
      <c r="J218" s="67">
        <v>100000000</v>
      </c>
      <c r="K218" s="67">
        <v>100000000</v>
      </c>
      <c r="L218" s="45" t="s">
        <v>63</v>
      </c>
      <c r="M218" s="76" t="s">
        <v>115</v>
      </c>
      <c r="N218" s="77" t="s">
        <v>116</v>
      </c>
      <c r="O218" s="151">
        <f t="shared" si="97"/>
        <v>100000000</v>
      </c>
      <c r="P218" s="151">
        <f t="shared" si="98"/>
        <v>0</v>
      </c>
      <c r="Q218" s="151">
        <f t="shared" si="99"/>
        <v>0</v>
      </c>
      <c r="R218" s="151">
        <f t="shared" si="100"/>
        <v>0</v>
      </c>
      <c r="S218" s="151">
        <f t="shared" si="101"/>
        <v>0</v>
      </c>
    </row>
    <row r="219" spans="1:19" s="34" customFormat="1" ht="86.25" customHeight="1" outlineLevel="1" x14ac:dyDescent="0.35">
      <c r="A219" s="165"/>
      <c r="B219" s="67">
        <f t="shared" si="102"/>
        <v>158</v>
      </c>
      <c r="C219" s="66" t="s">
        <v>458</v>
      </c>
      <c r="D219" s="45" t="s">
        <v>18</v>
      </c>
      <c r="E219" s="45">
        <v>16</v>
      </c>
      <c r="F219" s="49">
        <v>4</v>
      </c>
      <c r="G219" s="49">
        <v>4</v>
      </c>
      <c r="H219" s="49">
        <v>4</v>
      </c>
      <c r="I219" s="45">
        <v>4</v>
      </c>
      <c r="J219" s="67">
        <v>3125000</v>
      </c>
      <c r="K219" s="67">
        <v>50000000</v>
      </c>
      <c r="L219" s="45" t="s">
        <v>63</v>
      </c>
      <c r="M219" s="76" t="s">
        <v>115</v>
      </c>
      <c r="N219" s="77" t="s">
        <v>116</v>
      </c>
      <c r="O219" s="151">
        <f t="shared" si="97"/>
        <v>12500000</v>
      </c>
      <c r="P219" s="151">
        <f t="shared" si="98"/>
        <v>12500000</v>
      </c>
      <c r="Q219" s="151">
        <f t="shared" si="99"/>
        <v>12500000</v>
      </c>
      <c r="R219" s="151">
        <f t="shared" si="100"/>
        <v>12500000</v>
      </c>
      <c r="S219" s="151">
        <f t="shared" si="101"/>
        <v>0</v>
      </c>
    </row>
    <row r="220" spans="1:19" s="34" customFormat="1" ht="86.25" customHeight="1" outlineLevel="1" x14ac:dyDescent="0.35">
      <c r="A220" s="165"/>
      <c r="B220" s="67">
        <f t="shared" si="102"/>
        <v>159</v>
      </c>
      <c r="C220" s="66" t="s">
        <v>459</v>
      </c>
      <c r="D220" s="45" t="s">
        <v>388</v>
      </c>
      <c r="E220" s="45">
        <v>5</v>
      </c>
      <c r="F220" s="49">
        <v>2</v>
      </c>
      <c r="G220" s="49">
        <v>1</v>
      </c>
      <c r="H220" s="49">
        <v>1</v>
      </c>
      <c r="I220" s="45">
        <v>1</v>
      </c>
      <c r="J220" s="67">
        <v>30000000</v>
      </c>
      <c r="K220" s="67">
        <v>150000000</v>
      </c>
      <c r="L220" s="45" t="s">
        <v>63</v>
      </c>
      <c r="M220" s="76" t="s">
        <v>115</v>
      </c>
      <c r="N220" s="77" t="s">
        <v>116</v>
      </c>
      <c r="O220" s="151">
        <f t="shared" si="97"/>
        <v>60000000</v>
      </c>
      <c r="P220" s="151">
        <f t="shared" si="98"/>
        <v>30000000</v>
      </c>
      <c r="Q220" s="151">
        <f t="shared" si="99"/>
        <v>30000000</v>
      </c>
      <c r="R220" s="151">
        <f t="shared" si="100"/>
        <v>30000000</v>
      </c>
      <c r="S220" s="151">
        <f t="shared" si="101"/>
        <v>0</v>
      </c>
    </row>
    <row r="221" spans="1:19" s="133" customFormat="1" x14ac:dyDescent="0.35">
      <c r="A221" s="164"/>
      <c r="B221" s="237" t="s">
        <v>9</v>
      </c>
      <c r="C221" s="238"/>
      <c r="D221" s="238"/>
      <c r="E221" s="238"/>
      <c r="F221" s="238"/>
      <c r="G221" s="238"/>
      <c r="H221" s="238"/>
      <c r="I221" s="238"/>
      <c r="J221" s="239"/>
      <c r="K221" s="123">
        <v>1150000000</v>
      </c>
      <c r="L221" s="225"/>
      <c r="M221" s="226"/>
      <c r="N221" s="227"/>
      <c r="O221" s="148">
        <f>SUM(O214:O220)</f>
        <v>1022500000</v>
      </c>
      <c r="P221" s="148">
        <f>SUM(P214:P220)</f>
        <v>42500000</v>
      </c>
      <c r="Q221" s="148">
        <f>SUM(Q214:Q220)</f>
        <v>42500000</v>
      </c>
      <c r="R221" s="148">
        <f>SUM(R214:R220)</f>
        <v>42500000</v>
      </c>
      <c r="S221" s="148">
        <f>SUM(S214:S220)</f>
        <v>0</v>
      </c>
    </row>
    <row r="222" spans="1:19" s="34" customFormat="1" x14ac:dyDescent="0.35">
      <c r="A222" s="165"/>
      <c r="B222" s="212" t="s">
        <v>64</v>
      </c>
      <c r="C222" s="213"/>
      <c r="D222" s="213"/>
      <c r="E222" s="213"/>
      <c r="F222" s="213"/>
      <c r="G222" s="213"/>
      <c r="H222" s="213"/>
      <c r="I222" s="213"/>
      <c r="J222" s="213"/>
      <c r="K222" s="213"/>
      <c r="L222" s="213"/>
      <c r="M222" s="213"/>
      <c r="N222" s="214"/>
      <c r="O222" s="151"/>
      <c r="P222" s="151"/>
      <c r="Q222" s="151"/>
      <c r="R222" s="151"/>
      <c r="S222" s="151"/>
    </row>
    <row r="223" spans="1:19" s="34" customFormat="1" ht="49.5" customHeight="1" outlineLevel="1" x14ac:dyDescent="0.35">
      <c r="A223" s="165"/>
      <c r="B223" s="67">
        <f>+B220+1</f>
        <v>160</v>
      </c>
      <c r="C223" s="66" t="s">
        <v>221</v>
      </c>
      <c r="D223" s="45" t="s">
        <v>18</v>
      </c>
      <c r="E223" s="45">
        <v>150</v>
      </c>
      <c r="F223" s="49">
        <v>75</v>
      </c>
      <c r="G223" s="49">
        <v>75</v>
      </c>
      <c r="H223" s="49"/>
      <c r="I223" s="45"/>
      <c r="J223" s="67">
        <v>3000000</v>
      </c>
      <c r="K223" s="67">
        <v>450000000</v>
      </c>
      <c r="L223" s="46" t="s">
        <v>231</v>
      </c>
      <c r="M223" s="76" t="s">
        <v>115</v>
      </c>
      <c r="N223" s="49" t="s">
        <v>290</v>
      </c>
      <c r="O223" s="151">
        <f t="shared" ref="O223:O232" si="103">J223*F223</f>
        <v>225000000</v>
      </c>
      <c r="P223" s="151">
        <f t="shared" ref="P223:P232" si="104">J223*G223</f>
        <v>225000000</v>
      </c>
      <c r="Q223" s="151">
        <f t="shared" ref="Q223:Q232" si="105">J223*H223</f>
        <v>0</v>
      </c>
      <c r="R223" s="151">
        <f t="shared" ref="R223:R232" si="106">J223*I223</f>
        <v>0</v>
      </c>
      <c r="S223" s="151">
        <f t="shared" ref="S223:S232" si="107">O223+P223+Q223+R223-K223</f>
        <v>0</v>
      </c>
    </row>
    <row r="224" spans="1:19" ht="49.5" customHeight="1" outlineLevel="1" x14ac:dyDescent="0.35">
      <c r="B224" s="67">
        <f>+B223+1</f>
        <v>161</v>
      </c>
      <c r="C224" s="66" t="s">
        <v>222</v>
      </c>
      <c r="D224" s="45" t="s">
        <v>18</v>
      </c>
      <c r="E224" s="45">
        <v>100</v>
      </c>
      <c r="F224" s="49">
        <v>50</v>
      </c>
      <c r="G224" s="49">
        <v>50</v>
      </c>
      <c r="H224" s="49"/>
      <c r="I224" s="45"/>
      <c r="J224" s="67">
        <v>3000000</v>
      </c>
      <c r="K224" s="67">
        <v>300000000</v>
      </c>
      <c r="L224" s="46" t="s">
        <v>231</v>
      </c>
      <c r="M224" s="76" t="s">
        <v>115</v>
      </c>
      <c r="N224" s="49" t="s">
        <v>290</v>
      </c>
      <c r="O224" s="151">
        <f t="shared" si="103"/>
        <v>150000000</v>
      </c>
      <c r="P224" s="151">
        <f t="shared" si="104"/>
        <v>150000000</v>
      </c>
      <c r="Q224" s="151">
        <f t="shared" si="105"/>
        <v>0</v>
      </c>
      <c r="R224" s="151">
        <f t="shared" si="106"/>
        <v>0</v>
      </c>
      <c r="S224" s="151">
        <f t="shared" si="107"/>
        <v>0</v>
      </c>
    </row>
    <row r="225" spans="1:19" ht="49.5" customHeight="1" outlineLevel="1" x14ac:dyDescent="0.35">
      <c r="B225" s="67">
        <f t="shared" ref="B225:B232" si="108">+B224+1</f>
        <v>162</v>
      </c>
      <c r="C225" s="66" t="s">
        <v>223</v>
      </c>
      <c r="D225" s="45" t="s">
        <v>18</v>
      </c>
      <c r="E225" s="45">
        <v>20</v>
      </c>
      <c r="F225" s="49">
        <v>20</v>
      </c>
      <c r="G225" s="49"/>
      <c r="H225" s="49"/>
      <c r="I225" s="45"/>
      <c r="J225" s="67">
        <v>1750000</v>
      </c>
      <c r="K225" s="67">
        <v>35000000</v>
      </c>
      <c r="L225" s="46" t="s">
        <v>231</v>
      </c>
      <c r="M225" s="76" t="s">
        <v>115</v>
      </c>
      <c r="N225" s="49" t="s">
        <v>290</v>
      </c>
      <c r="O225" s="151">
        <f t="shared" si="103"/>
        <v>35000000</v>
      </c>
      <c r="P225" s="151">
        <f t="shared" si="104"/>
        <v>0</v>
      </c>
      <c r="Q225" s="151">
        <f t="shared" si="105"/>
        <v>0</v>
      </c>
      <c r="R225" s="151">
        <f t="shared" si="106"/>
        <v>0</v>
      </c>
      <c r="S225" s="151">
        <f t="shared" si="107"/>
        <v>0</v>
      </c>
    </row>
    <row r="226" spans="1:19" s="13" customFormat="1" ht="49.5" customHeight="1" outlineLevel="1" x14ac:dyDescent="0.35">
      <c r="A226" s="167"/>
      <c r="B226" s="67">
        <f t="shared" si="108"/>
        <v>163</v>
      </c>
      <c r="C226" s="66" t="s">
        <v>224</v>
      </c>
      <c r="D226" s="45" t="s">
        <v>18</v>
      </c>
      <c r="E226" s="45">
        <v>5</v>
      </c>
      <c r="F226" s="49">
        <v>5</v>
      </c>
      <c r="G226" s="49"/>
      <c r="H226" s="49"/>
      <c r="I226" s="45"/>
      <c r="J226" s="67">
        <v>1400000</v>
      </c>
      <c r="K226" s="67">
        <v>7000000</v>
      </c>
      <c r="L226" s="46" t="s">
        <v>231</v>
      </c>
      <c r="M226" s="76" t="s">
        <v>115</v>
      </c>
      <c r="N226" s="49" t="s">
        <v>290</v>
      </c>
      <c r="O226" s="151">
        <f t="shared" si="103"/>
        <v>7000000</v>
      </c>
      <c r="P226" s="151">
        <f t="shared" si="104"/>
        <v>0</v>
      </c>
      <c r="Q226" s="151">
        <f t="shared" si="105"/>
        <v>0</v>
      </c>
      <c r="R226" s="151">
        <f t="shared" si="106"/>
        <v>0</v>
      </c>
      <c r="S226" s="151">
        <f t="shared" si="107"/>
        <v>0</v>
      </c>
    </row>
    <row r="227" spans="1:19" s="13" customFormat="1" ht="49.5" customHeight="1" outlineLevel="1" x14ac:dyDescent="0.35">
      <c r="A227" s="167"/>
      <c r="B227" s="67">
        <f t="shared" si="108"/>
        <v>164</v>
      </c>
      <c r="C227" s="66" t="s">
        <v>225</v>
      </c>
      <c r="D227" s="45" t="s">
        <v>18</v>
      </c>
      <c r="E227" s="45">
        <v>8</v>
      </c>
      <c r="F227" s="49">
        <v>8</v>
      </c>
      <c r="G227" s="49"/>
      <c r="H227" s="49"/>
      <c r="I227" s="45"/>
      <c r="J227" s="67">
        <v>750000</v>
      </c>
      <c r="K227" s="67">
        <v>6000000</v>
      </c>
      <c r="L227" s="46" t="s">
        <v>231</v>
      </c>
      <c r="M227" s="76" t="s">
        <v>115</v>
      </c>
      <c r="N227" s="49" t="s">
        <v>290</v>
      </c>
      <c r="O227" s="151">
        <f t="shared" si="103"/>
        <v>6000000</v>
      </c>
      <c r="P227" s="151">
        <f t="shared" si="104"/>
        <v>0</v>
      </c>
      <c r="Q227" s="151">
        <f t="shared" si="105"/>
        <v>0</v>
      </c>
      <c r="R227" s="151">
        <f t="shared" si="106"/>
        <v>0</v>
      </c>
      <c r="S227" s="151">
        <f t="shared" si="107"/>
        <v>0</v>
      </c>
    </row>
    <row r="228" spans="1:19" s="13" customFormat="1" ht="49.5" customHeight="1" outlineLevel="1" x14ac:dyDescent="0.35">
      <c r="A228" s="167"/>
      <c r="B228" s="67">
        <f t="shared" si="108"/>
        <v>165</v>
      </c>
      <c r="C228" s="66" t="s">
        <v>226</v>
      </c>
      <c r="D228" s="45" t="s">
        <v>18</v>
      </c>
      <c r="E228" s="45">
        <v>4</v>
      </c>
      <c r="F228" s="49">
        <v>4</v>
      </c>
      <c r="G228" s="49"/>
      <c r="H228" s="49"/>
      <c r="I228" s="45"/>
      <c r="J228" s="67">
        <v>1250000</v>
      </c>
      <c r="K228" s="67">
        <v>5000000</v>
      </c>
      <c r="L228" s="46" t="s">
        <v>231</v>
      </c>
      <c r="M228" s="76" t="s">
        <v>115</v>
      </c>
      <c r="N228" s="49" t="s">
        <v>290</v>
      </c>
      <c r="O228" s="151">
        <f t="shared" si="103"/>
        <v>5000000</v>
      </c>
      <c r="P228" s="151">
        <f t="shared" si="104"/>
        <v>0</v>
      </c>
      <c r="Q228" s="151">
        <f t="shared" si="105"/>
        <v>0</v>
      </c>
      <c r="R228" s="151">
        <f t="shared" si="106"/>
        <v>0</v>
      </c>
      <c r="S228" s="151">
        <f t="shared" si="107"/>
        <v>0</v>
      </c>
    </row>
    <row r="229" spans="1:19" s="13" customFormat="1" ht="49.5" customHeight="1" outlineLevel="1" x14ac:dyDescent="0.35">
      <c r="A229" s="167"/>
      <c r="B229" s="67">
        <f t="shared" si="108"/>
        <v>166</v>
      </c>
      <c r="C229" s="66" t="s">
        <v>227</v>
      </c>
      <c r="D229" s="45" t="s">
        <v>18</v>
      </c>
      <c r="E229" s="45">
        <v>4</v>
      </c>
      <c r="F229" s="49">
        <v>4</v>
      </c>
      <c r="G229" s="49"/>
      <c r="H229" s="49"/>
      <c r="I229" s="45"/>
      <c r="J229" s="67">
        <v>250000</v>
      </c>
      <c r="K229" s="67">
        <v>1000000</v>
      </c>
      <c r="L229" s="46" t="s">
        <v>231</v>
      </c>
      <c r="M229" s="76" t="s">
        <v>115</v>
      </c>
      <c r="N229" s="49" t="s">
        <v>290</v>
      </c>
      <c r="O229" s="151">
        <f t="shared" si="103"/>
        <v>1000000</v>
      </c>
      <c r="P229" s="151">
        <f t="shared" si="104"/>
        <v>0</v>
      </c>
      <c r="Q229" s="151">
        <f t="shared" si="105"/>
        <v>0</v>
      </c>
      <c r="R229" s="151">
        <f t="shared" si="106"/>
        <v>0</v>
      </c>
      <c r="S229" s="151">
        <f t="shared" si="107"/>
        <v>0</v>
      </c>
    </row>
    <row r="230" spans="1:19" s="13" customFormat="1" ht="49.5" customHeight="1" outlineLevel="1" x14ac:dyDescent="0.35">
      <c r="A230" s="167"/>
      <c r="B230" s="67">
        <f t="shared" si="108"/>
        <v>167</v>
      </c>
      <c r="C230" s="66" t="s">
        <v>228</v>
      </c>
      <c r="D230" s="45" t="s">
        <v>18</v>
      </c>
      <c r="E230" s="45">
        <v>10</v>
      </c>
      <c r="F230" s="49">
        <v>10</v>
      </c>
      <c r="G230" s="49"/>
      <c r="H230" s="49"/>
      <c r="I230" s="45"/>
      <c r="J230" s="67">
        <v>1500000</v>
      </c>
      <c r="K230" s="67">
        <v>15000000</v>
      </c>
      <c r="L230" s="46" t="s">
        <v>231</v>
      </c>
      <c r="M230" s="76" t="s">
        <v>115</v>
      </c>
      <c r="N230" s="49" t="s">
        <v>290</v>
      </c>
      <c r="O230" s="151">
        <f t="shared" si="103"/>
        <v>15000000</v>
      </c>
      <c r="P230" s="151">
        <f t="shared" si="104"/>
        <v>0</v>
      </c>
      <c r="Q230" s="151">
        <f t="shared" si="105"/>
        <v>0</v>
      </c>
      <c r="R230" s="151">
        <f t="shared" si="106"/>
        <v>0</v>
      </c>
      <c r="S230" s="151">
        <f t="shared" si="107"/>
        <v>0</v>
      </c>
    </row>
    <row r="231" spans="1:19" s="13" customFormat="1" ht="49.5" customHeight="1" outlineLevel="1" x14ac:dyDescent="0.35">
      <c r="A231" s="167"/>
      <c r="B231" s="67">
        <f t="shared" si="108"/>
        <v>168</v>
      </c>
      <c r="C231" s="66" t="s">
        <v>229</v>
      </c>
      <c r="D231" s="45" t="s">
        <v>18</v>
      </c>
      <c r="E231" s="45">
        <v>4</v>
      </c>
      <c r="F231" s="49">
        <v>4</v>
      </c>
      <c r="G231" s="49"/>
      <c r="H231" s="49"/>
      <c r="I231" s="45"/>
      <c r="J231" s="67">
        <v>1250000</v>
      </c>
      <c r="K231" s="67">
        <v>5000000</v>
      </c>
      <c r="L231" s="46" t="s">
        <v>231</v>
      </c>
      <c r="M231" s="76" t="s">
        <v>115</v>
      </c>
      <c r="N231" s="49" t="s">
        <v>290</v>
      </c>
      <c r="O231" s="151">
        <f t="shared" si="103"/>
        <v>5000000</v>
      </c>
      <c r="P231" s="151">
        <f t="shared" si="104"/>
        <v>0</v>
      </c>
      <c r="Q231" s="151">
        <f t="shared" si="105"/>
        <v>0</v>
      </c>
      <c r="R231" s="151">
        <f t="shared" si="106"/>
        <v>0</v>
      </c>
      <c r="S231" s="151">
        <f t="shared" si="107"/>
        <v>0</v>
      </c>
    </row>
    <row r="232" spans="1:19" s="13" customFormat="1" ht="49.5" customHeight="1" outlineLevel="1" x14ac:dyDescent="0.35">
      <c r="A232" s="167"/>
      <c r="B232" s="67">
        <f t="shared" si="108"/>
        <v>169</v>
      </c>
      <c r="C232" s="66" t="s">
        <v>230</v>
      </c>
      <c r="D232" s="45" t="s">
        <v>18</v>
      </c>
      <c r="E232" s="45">
        <v>2</v>
      </c>
      <c r="F232" s="49">
        <v>2</v>
      </c>
      <c r="G232" s="49"/>
      <c r="H232" s="49"/>
      <c r="I232" s="45"/>
      <c r="J232" s="67">
        <v>500000</v>
      </c>
      <c r="K232" s="67">
        <v>1000000</v>
      </c>
      <c r="L232" s="46" t="s">
        <v>231</v>
      </c>
      <c r="M232" s="76" t="s">
        <v>115</v>
      </c>
      <c r="N232" s="49" t="s">
        <v>290</v>
      </c>
      <c r="O232" s="151">
        <f t="shared" si="103"/>
        <v>1000000</v>
      </c>
      <c r="P232" s="151">
        <f t="shared" si="104"/>
        <v>0</v>
      </c>
      <c r="Q232" s="151">
        <f t="shared" si="105"/>
        <v>0</v>
      </c>
      <c r="R232" s="151">
        <f t="shared" si="106"/>
        <v>0</v>
      </c>
      <c r="S232" s="151">
        <f t="shared" si="107"/>
        <v>0</v>
      </c>
    </row>
    <row r="233" spans="1:19" s="133" customFormat="1" x14ac:dyDescent="0.35">
      <c r="A233" s="164"/>
      <c r="B233" s="237" t="s">
        <v>9</v>
      </c>
      <c r="C233" s="238"/>
      <c r="D233" s="238"/>
      <c r="E233" s="238"/>
      <c r="F233" s="238"/>
      <c r="G233" s="238"/>
      <c r="H233" s="238"/>
      <c r="I233" s="238"/>
      <c r="J233" s="239"/>
      <c r="K233" s="123">
        <f>SUM(K223:K232)</f>
        <v>825000000</v>
      </c>
      <c r="L233" s="225"/>
      <c r="M233" s="226"/>
      <c r="N233" s="227"/>
      <c r="O233" s="148">
        <f>SUM(O223:O232)</f>
        <v>450000000</v>
      </c>
      <c r="P233" s="148">
        <f>SUM(P223:P232)</f>
        <v>375000000</v>
      </c>
      <c r="Q233" s="148">
        <f>SUM(Q223:Q232)</f>
        <v>0</v>
      </c>
      <c r="R233" s="148">
        <f>SUM(R223:R232)</f>
        <v>0</v>
      </c>
      <c r="S233" s="148">
        <f>SUM(S223:S232)</f>
        <v>0</v>
      </c>
    </row>
    <row r="234" spans="1:19" s="13" customFormat="1" x14ac:dyDescent="0.35">
      <c r="A234" s="167"/>
      <c r="B234" s="215" t="s">
        <v>65</v>
      </c>
      <c r="C234" s="216"/>
      <c r="D234" s="216"/>
      <c r="E234" s="216"/>
      <c r="F234" s="216"/>
      <c r="G234" s="216"/>
      <c r="H234" s="216"/>
      <c r="I234" s="216"/>
      <c r="J234" s="216"/>
      <c r="K234" s="216"/>
      <c r="L234" s="216"/>
      <c r="M234" s="216"/>
      <c r="N234" s="217"/>
      <c r="O234" s="151"/>
      <c r="P234" s="151"/>
      <c r="Q234" s="151"/>
      <c r="R234" s="151"/>
      <c r="S234" s="151"/>
    </row>
    <row r="235" spans="1:19" s="13" customFormat="1" ht="72" customHeight="1" outlineLevel="1" x14ac:dyDescent="0.35">
      <c r="A235" s="167"/>
      <c r="B235" s="75">
        <f>+B232+1</f>
        <v>170</v>
      </c>
      <c r="C235" s="104" t="s">
        <v>317</v>
      </c>
      <c r="D235" s="45" t="s">
        <v>18</v>
      </c>
      <c r="E235" s="49">
        <v>1</v>
      </c>
      <c r="F235" s="75">
        <v>1</v>
      </c>
      <c r="G235" s="68"/>
      <c r="H235" s="68"/>
      <c r="I235" s="68"/>
      <c r="J235" s="50">
        <v>4000000000</v>
      </c>
      <c r="K235" s="50">
        <v>4000000000</v>
      </c>
      <c r="L235" s="75" t="s">
        <v>65</v>
      </c>
      <c r="M235" s="76" t="s">
        <v>115</v>
      </c>
      <c r="N235" s="49" t="s">
        <v>290</v>
      </c>
      <c r="O235" s="151">
        <f t="shared" ref="O235:O236" si="109">J235*F235</f>
        <v>4000000000</v>
      </c>
      <c r="P235" s="151">
        <f t="shared" ref="P235:P236" si="110">J235*G235</f>
        <v>0</v>
      </c>
      <c r="Q235" s="151">
        <f t="shared" ref="Q235:Q236" si="111">J235*H235</f>
        <v>0</v>
      </c>
      <c r="R235" s="151">
        <f t="shared" ref="R235:R236" si="112">J235*I235</f>
        <v>0</v>
      </c>
      <c r="S235" s="151">
        <f t="shared" ref="S235:S236" si="113">O235+P235+Q235+R235-K235</f>
        <v>0</v>
      </c>
    </row>
    <row r="236" spans="1:19" ht="32.25" customHeight="1" outlineLevel="1" x14ac:dyDescent="0.35">
      <c r="B236" s="75">
        <f>+B235+1</f>
        <v>171</v>
      </c>
      <c r="C236" s="105" t="s">
        <v>318</v>
      </c>
      <c r="D236" s="45" t="s">
        <v>18</v>
      </c>
      <c r="E236" s="75">
        <v>10</v>
      </c>
      <c r="F236" s="75">
        <v>10</v>
      </c>
      <c r="G236" s="75"/>
      <c r="H236" s="75"/>
      <c r="I236" s="75"/>
      <c r="J236" s="126">
        <v>25000</v>
      </c>
      <c r="K236" s="126">
        <v>250000</v>
      </c>
      <c r="L236" s="75" t="s">
        <v>65</v>
      </c>
      <c r="M236" s="174" t="s">
        <v>115</v>
      </c>
      <c r="N236" s="49" t="s">
        <v>290</v>
      </c>
      <c r="O236" s="151">
        <f t="shared" si="109"/>
        <v>250000</v>
      </c>
      <c r="P236" s="151">
        <f t="shared" si="110"/>
        <v>0</v>
      </c>
      <c r="Q236" s="151">
        <f t="shared" si="111"/>
        <v>0</v>
      </c>
      <c r="R236" s="151">
        <f t="shared" si="112"/>
        <v>0</v>
      </c>
      <c r="S236" s="151">
        <f t="shared" si="113"/>
        <v>0</v>
      </c>
    </row>
    <row r="237" spans="1:19" s="133" customFormat="1" x14ac:dyDescent="0.35">
      <c r="A237" s="164"/>
      <c r="B237" s="237" t="s">
        <v>9</v>
      </c>
      <c r="C237" s="238"/>
      <c r="D237" s="238"/>
      <c r="E237" s="238"/>
      <c r="F237" s="238"/>
      <c r="G237" s="238"/>
      <c r="H237" s="238"/>
      <c r="I237" s="238"/>
      <c r="J237" s="239"/>
      <c r="K237" s="139">
        <f>SUM(K235:K236)</f>
        <v>4000250000</v>
      </c>
      <c r="L237" s="140"/>
      <c r="M237" s="141"/>
      <c r="N237" s="142"/>
      <c r="O237" s="148">
        <f>SUM(O235:O236)</f>
        <v>4000250000</v>
      </c>
      <c r="P237" s="148">
        <f>SUM(P235:P236)</f>
        <v>0</v>
      </c>
      <c r="Q237" s="148">
        <f>SUM(Q235:Q236)</f>
        <v>0</v>
      </c>
      <c r="R237" s="148">
        <f>SUM(R235:R236)</f>
        <v>0</v>
      </c>
      <c r="S237" s="148">
        <f>SUM(S235:S236)</f>
        <v>0</v>
      </c>
    </row>
    <row r="238" spans="1:19" s="13" customFormat="1" x14ac:dyDescent="0.35">
      <c r="A238" s="167"/>
      <c r="B238" s="212" t="s">
        <v>170</v>
      </c>
      <c r="C238" s="213"/>
      <c r="D238" s="213"/>
      <c r="E238" s="213"/>
      <c r="F238" s="213"/>
      <c r="G238" s="213"/>
      <c r="H238" s="213"/>
      <c r="I238" s="213"/>
      <c r="J238" s="213"/>
      <c r="K238" s="213"/>
      <c r="L238" s="213"/>
      <c r="M238" s="213"/>
      <c r="N238" s="214"/>
      <c r="O238" s="151"/>
      <c r="P238" s="151"/>
      <c r="Q238" s="151"/>
      <c r="R238" s="151"/>
      <c r="S238" s="151"/>
    </row>
    <row r="239" spans="1:19" ht="54.75" customHeight="1" outlineLevel="1" x14ac:dyDescent="0.35">
      <c r="B239" s="45">
        <f>+B236+1</f>
        <v>172</v>
      </c>
      <c r="C239" s="66" t="s">
        <v>66</v>
      </c>
      <c r="D239" s="45" t="s">
        <v>95</v>
      </c>
      <c r="E239" s="45">
        <v>2</v>
      </c>
      <c r="F239" s="49">
        <v>1</v>
      </c>
      <c r="G239" s="49">
        <v>1</v>
      </c>
      <c r="H239" s="49"/>
      <c r="I239" s="45"/>
      <c r="J239" s="67">
        <v>425000000</v>
      </c>
      <c r="K239" s="67">
        <v>850000000</v>
      </c>
      <c r="L239" s="45" t="s">
        <v>68</v>
      </c>
      <c r="M239" s="106" t="s">
        <v>115</v>
      </c>
      <c r="N239" s="70" t="s">
        <v>171</v>
      </c>
      <c r="O239" s="151">
        <f t="shared" ref="O239:O244" si="114">J239*F239</f>
        <v>425000000</v>
      </c>
      <c r="P239" s="151">
        <f t="shared" ref="P239:P244" si="115">J239*G239</f>
        <v>425000000</v>
      </c>
      <c r="Q239" s="151">
        <f t="shared" ref="Q239:Q244" si="116">J239*H239</f>
        <v>0</v>
      </c>
      <c r="R239" s="151">
        <f t="shared" ref="R239:R244" si="117">J239*I239</f>
        <v>0</v>
      </c>
      <c r="S239" s="151">
        <f t="shared" ref="S239:S244" si="118">O239+P239+Q239+R239-K239</f>
        <v>0</v>
      </c>
    </row>
    <row r="240" spans="1:19" ht="59.25" customHeight="1" outlineLevel="1" x14ac:dyDescent="0.35">
      <c r="B240" s="45">
        <f>+B239+1</f>
        <v>173</v>
      </c>
      <c r="C240" s="66" t="s">
        <v>67</v>
      </c>
      <c r="D240" s="45" t="s">
        <v>18</v>
      </c>
      <c r="E240" s="45">
        <v>2</v>
      </c>
      <c r="F240" s="49"/>
      <c r="G240" s="49"/>
      <c r="H240" s="49">
        <v>1</v>
      </c>
      <c r="I240" s="45">
        <v>1</v>
      </c>
      <c r="J240" s="67">
        <v>75000000</v>
      </c>
      <c r="K240" s="67">
        <v>150000000</v>
      </c>
      <c r="L240" s="45" t="s">
        <v>68</v>
      </c>
      <c r="M240" s="106" t="s">
        <v>115</v>
      </c>
      <c r="N240" s="70" t="s">
        <v>171</v>
      </c>
      <c r="O240" s="151">
        <f t="shared" si="114"/>
        <v>0</v>
      </c>
      <c r="P240" s="151">
        <f t="shared" si="115"/>
        <v>0</v>
      </c>
      <c r="Q240" s="151">
        <f t="shared" si="116"/>
        <v>75000000</v>
      </c>
      <c r="R240" s="151">
        <f t="shared" si="117"/>
        <v>75000000</v>
      </c>
      <c r="S240" s="151">
        <f t="shared" si="118"/>
        <v>0</v>
      </c>
    </row>
    <row r="241" spans="1:20" s="36" customFormat="1" ht="38.25" customHeight="1" outlineLevel="1" x14ac:dyDescent="0.25">
      <c r="A241" s="168"/>
      <c r="B241" s="97">
        <f t="shared" ref="B241:B244" si="119">+B240+1</f>
        <v>174</v>
      </c>
      <c r="C241" s="66" t="s">
        <v>272</v>
      </c>
      <c r="D241" s="45" t="s">
        <v>18</v>
      </c>
      <c r="E241" s="45">
        <v>450</v>
      </c>
      <c r="F241" s="49">
        <v>150</v>
      </c>
      <c r="G241" s="49">
        <v>100</v>
      </c>
      <c r="H241" s="49">
        <v>100</v>
      </c>
      <c r="I241" s="45">
        <v>100</v>
      </c>
      <c r="J241" s="67">
        <v>40000</v>
      </c>
      <c r="K241" s="67">
        <v>18000000</v>
      </c>
      <c r="L241" s="45" t="s">
        <v>68</v>
      </c>
      <c r="M241" s="106" t="s">
        <v>115</v>
      </c>
      <c r="N241" s="70" t="s">
        <v>171</v>
      </c>
      <c r="O241" s="151">
        <f t="shared" si="114"/>
        <v>6000000</v>
      </c>
      <c r="P241" s="151">
        <f t="shared" si="115"/>
        <v>4000000</v>
      </c>
      <c r="Q241" s="151">
        <f t="shared" si="116"/>
        <v>4000000</v>
      </c>
      <c r="R241" s="148">
        <f t="shared" si="117"/>
        <v>4000000</v>
      </c>
      <c r="S241" s="148">
        <f t="shared" si="118"/>
        <v>0</v>
      </c>
      <c r="T241" s="144"/>
    </row>
    <row r="242" spans="1:20" ht="36" customHeight="1" outlineLevel="1" x14ac:dyDescent="0.35">
      <c r="B242" s="97">
        <f t="shared" si="119"/>
        <v>175</v>
      </c>
      <c r="C242" s="66" t="s">
        <v>273</v>
      </c>
      <c r="D242" s="45" t="s">
        <v>95</v>
      </c>
      <c r="E242" s="45">
        <v>400</v>
      </c>
      <c r="F242" s="49">
        <v>200</v>
      </c>
      <c r="G242" s="49">
        <v>200</v>
      </c>
      <c r="H242" s="49"/>
      <c r="I242" s="45"/>
      <c r="J242" s="67">
        <v>50000</v>
      </c>
      <c r="K242" s="67">
        <v>20000000</v>
      </c>
      <c r="L242" s="45" t="s">
        <v>68</v>
      </c>
      <c r="M242" s="106" t="s">
        <v>115</v>
      </c>
      <c r="N242" s="70" t="s">
        <v>171</v>
      </c>
      <c r="O242" s="151">
        <f t="shared" si="114"/>
        <v>10000000</v>
      </c>
      <c r="P242" s="151">
        <f t="shared" si="115"/>
        <v>10000000</v>
      </c>
      <c r="Q242" s="151">
        <f t="shared" si="116"/>
        <v>0</v>
      </c>
      <c r="R242" s="151">
        <f t="shared" si="117"/>
        <v>0</v>
      </c>
      <c r="S242" s="151">
        <f t="shared" si="118"/>
        <v>0</v>
      </c>
    </row>
    <row r="243" spans="1:20" ht="57" customHeight="1" outlineLevel="1" x14ac:dyDescent="0.35">
      <c r="B243" s="97">
        <f t="shared" si="119"/>
        <v>176</v>
      </c>
      <c r="C243" s="66" t="s">
        <v>274</v>
      </c>
      <c r="D243" s="45" t="s">
        <v>95</v>
      </c>
      <c r="E243" s="45">
        <v>200</v>
      </c>
      <c r="F243" s="49">
        <v>50</v>
      </c>
      <c r="G243" s="49">
        <v>50</v>
      </c>
      <c r="H243" s="49">
        <v>50</v>
      </c>
      <c r="I243" s="45">
        <v>50</v>
      </c>
      <c r="J243" s="67">
        <v>200000</v>
      </c>
      <c r="K243" s="67">
        <v>40000000</v>
      </c>
      <c r="L243" s="45" t="s">
        <v>68</v>
      </c>
      <c r="M243" s="106" t="s">
        <v>115</v>
      </c>
      <c r="N243" s="70" t="s">
        <v>171</v>
      </c>
      <c r="O243" s="151">
        <f t="shared" si="114"/>
        <v>10000000</v>
      </c>
      <c r="P243" s="151">
        <f t="shared" si="115"/>
        <v>10000000</v>
      </c>
      <c r="Q243" s="151">
        <f t="shared" si="116"/>
        <v>10000000</v>
      </c>
      <c r="R243" s="151">
        <f t="shared" si="117"/>
        <v>10000000</v>
      </c>
      <c r="S243" s="151">
        <f t="shared" si="118"/>
        <v>0</v>
      </c>
    </row>
    <row r="244" spans="1:20" s="13" customFormat="1" ht="87.75" customHeight="1" outlineLevel="1" x14ac:dyDescent="0.35">
      <c r="A244" s="167"/>
      <c r="B244" s="97">
        <f t="shared" si="119"/>
        <v>177</v>
      </c>
      <c r="C244" s="66" t="s">
        <v>275</v>
      </c>
      <c r="D244" s="45" t="s">
        <v>95</v>
      </c>
      <c r="E244" s="45">
        <v>50</v>
      </c>
      <c r="F244" s="49">
        <v>20</v>
      </c>
      <c r="G244" s="49">
        <v>30</v>
      </c>
      <c r="H244" s="49"/>
      <c r="I244" s="45"/>
      <c r="J244" s="67">
        <v>400000</v>
      </c>
      <c r="K244" s="67">
        <v>20000000</v>
      </c>
      <c r="L244" s="45" t="s">
        <v>68</v>
      </c>
      <c r="M244" s="106" t="s">
        <v>115</v>
      </c>
      <c r="N244" s="70" t="s">
        <v>171</v>
      </c>
      <c r="O244" s="151">
        <f t="shared" si="114"/>
        <v>8000000</v>
      </c>
      <c r="P244" s="151">
        <f t="shared" si="115"/>
        <v>12000000</v>
      </c>
      <c r="Q244" s="151">
        <f t="shared" si="116"/>
        <v>0</v>
      </c>
      <c r="R244" s="151">
        <f t="shared" si="117"/>
        <v>0</v>
      </c>
      <c r="S244" s="151">
        <f t="shared" si="118"/>
        <v>0</v>
      </c>
    </row>
    <row r="245" spans="1:20" s="133" customFormat="1" x14ac:dyDescent="0.35">
      <c r="A245" s="164"/>
      <c r="B245" s="237" t="s">
        <v>9</v>
      </c>
      <c r="C245" s="238"/>
      <c r="D245" s="238"/>
      <c r="E245" s="238"/>
      <c r="F245" s="238"/>
      <c r="G245" s="238"/>
      <c r="H245" s="238"/>
      <c r="I245" s="238"/>
      <c r="J245" s="239"/>
      <c r="K245" s="123">
        <v>1098000000</v>
      </c>
      <c r="L245" s="136"/>
      <c r="M245" s="137"/>
      <c r="N245" s="138"/>
      <c r="O245" s="148">
        <f>SUM(O239:O244)</f>
        <v>459000000</v>
      </c>
      <c r="P245" s="148">
        <f>SUM(P239:P244)</f>
        <v>461000000</v>
      </c>
      <c r="Q245" s="148">
        <f>SUM(Q239:Q244)</f>
        <v>89000000</v>
      </c>
      <c r="R245" s="148">
        <f>SUM(R239:R244)</f>
        <v>89000000</v>
      </c>
      <c r="S245" s="148">
        <f>SUM(S239:S244)</f>
        <v>0</v>
      </c>
    </row>
    <row r="246" spans="1:20" ht="18.75" customHeight="1" x14ac:dyDescent="0.35">
      <c r="B246" s="212" t="s">
        <v>80</v>
      </c>
      <c r="C246" s="213"/>
      <c r="D246" s="213"/>
      <c r="E246" s="213"/>
      <c r="F246" s="213"/>
      <c r="G246" s="213"/>
      <c r="H246" s="213"/>
      <c r="I246" s="213"/>
      <c r="J246" s="213"/>
      <c r="K246" s="213"/>
      <c r="L246" s="213"/>
      <c r="M246" s="213"/>
      <c r="N246" s="214"/>
      <c r="O246" s="151"/>
      <c r="P246" s="151"/>
      <c r="Q246" s="151"/>
      <c r="R246" s="151"/>
      <c r="S246" s="151"/>
    </row>
    <row r="247" spans="1:20" ht="51" customHeight="1" outlineLevel="1" x14ac:dyDescent="0.35">
      <c r="B247" s="45">
        <f>+B244+1</f>
        <v>178</v>
      </c>
      <c r="C247" s="107" t="s">
        <v>460</v>
      </c>
      <c r="D247" s="70" t="s">
        <v>18</v>
      </c>
      <c r="E247" s="45">
        <v>10</v>
      </c>
      <c r="F247" s="49">
        <v>5</v>
      </c>
      <c r="G247" s="49">
        <v>5</v>
      </c>
      <c r="H247" s="49"/>
      <c r="I247" s="45"/>
      <c r="J247" s="67">
        <v>8000000</v>
      </c>
      <c r="K247" s="67">
        <v>80000000</v>
      </c>
      <c r="L247" s="46" t="s">
        <v>49</v>
      </c>
      <c r="M247" s="76" t="s">
        <v>115</v>
      </c>
      <c r="N247" s="45" t="s">
        <v>69</v>
      </c>
      <c r="O247" s="151">
        <f t="shared" ref="O247:O267" si="120">J247*F247</f>
        <v>40000000</v>
      </c>
      <c r="P247" s="151">
        <f t="shared" ref="P247:P267" si="121">J247*G247</f>
        <v>40000000</v>
      </c>
      <c r="Q247" s="151">
        <f t="shared" ref="Q247:Q267" si="122">J247*H247</f>
        <v>0</v>
      </c>
      <c r="R247" s="151">
        <f t="shared" ref="R247:R267" si="123">J247*I247</f>
        <v>0</v>
      </c>
      <c r="S247" s="151">
        <f t="shared" ref="S247:S267" si="124">O247+P247+Q247+R247-K247</f>
        <v>0</v>
      </c>
    </row>
    <row r="248" spans="1:20" s="13" customFormat="1" ht="51" customHeight="1" outlineLevel="1" x14ac:dyDescent="0.35">
      <c r="A248" s="167"/>
      <c r="B248" s="45">
        <f>+B247+1</f>
        <v>179</v>
      </c>
      <c r="C248" s="107" t="s">
        <v>461</v>
      </c>
      <c r="D248" s="70" t="s">
        <v>18</v>
      </c>
      <c r="E248" s="45">
        <v>20</v>
      </c>
      <c r="F248" s="49">
        <v>10</v>
      </c>
      <c r="G248" s="49">
        <v>10</v>
      </c>
      <c r="H248" s="49"/>
      <c r="I248" s="45"/>
      <c r="J248" s="67">
        <v>6000000</v>
      </c>
      <c r="K248" s="67">
        <v>120000000</v>
      </c>
      <c r="L248" s="46" t="s">
        <v>49</v>
      </c>
      <c r="M248" s="76" t="s">
        <v>115</v>
      </c>
      <c r="N248" s="45" t="s">
        <v>70</v>
      </c>
      <c r="O248" s="151">
        <f t="shared" si="120"/>
        <v>60000000</v>
      </c>
      <c r="P248" s="151">
        <f t="shared" si="121"/>
        <v>60000000</v>
      </c>
      <c r="Q248" s="151">
        <f t="shared" si="122"/>
        <v>0</v>
      </c>
      <c r="R248" s="151">
        <f t="shared" si="123"/>
        <v>0</v>
      </c>
      <c r="S248" s="151">
        <f t="shared" si="124"/>
        <v>0</v>
      </c>
    </row>
    <row r="249" spans="1:20" s="13" customFormat="1" ht="51" customHeight="1" outlineLevel="1" x14ac:dyDescent="0.35">
      <c r="A249" s="167"/>
      <c r="B249" s="97">
        <f t="shared" ref="B249:B267" si="125">+B248+1</f>
        <v>180</v>
      </c>
      <c r="C249" s="107" t="s">
        <v>462</v>
      </c>
      <c r="D249" s="70" t="s">
        <v>18</v>
      </c>
      <c r="E249" s="45">
        <v>26</v>
      </c>
      <c r="F249" s="49">
        <v>13</v>
      </c>
      <c r="G249" s="49">
        <v>13</v>
      </c>
      <c r="H249" s="49"/>
      <c r="I249" s="45"/>
      <c r="J249" s="67">
        <v>5769230.769230769</v>
      </c>
      <c r="K249" s="67">
        <v>150000000</v>
      </c>
      <c r="L249" s="46" t="s">
        <v>49</v>
      </c>
      <c r="M249" s="76" t="s">
        <v>115</v>
      </c>
      <c r="N249" s="45" t="s">
        <v>70</v>
      </c>
      <c r="O249" s="151">
        <f t="shared" si="120"/>
        <v>75000000</v>
      </c>
      <c r="P249" s="151">
        <f t="shared" si="121"/>
        <v>75000000</v>
      </c>
      <c r="Q249" s="151">
        <f t="shared" si="122"/>
        <v>0</v>
      </c>
      <c r="R249" s="151">
        <f t="shared" si="123"/>
        <v>0</v>
      </c>
      <c r="S249" s="151">
        <f t="shared" si="124"/>
        <v>0</v>
      </c>
    </row>
    <row r="250" spans="1:20" s="13" customFormat="1" ht="51" customHeight="1" outlineLevel="1" x14ac:dyDescent="0.35">
      <c r="A250" s="167"/>
      <c r="B250" s="97">
        <f t="shared" si="125"/>
        <v>181</v>
      </c>
      <c r="C250" s="107" t="s">
        <v>463</v>
      </c>
      <c r="D250" s="70" t="s">
        <v>18</v>
      </c>
      <c r="E250" s="45">
        <v>17</v>
      </c>
      <c r="F250" s="49">
        <v>17</v>
      </c>
      <c r="G250" s="49"/>
      <c r="H250" s="49"/>
      <c r="I250" s="45"/>
      <c r="J250" s="67">
        <v>11764705.882352941</v>
      </c>
      <c r="K250" s="67">
        <v>200000000</v>
      </c>
      <c r="L250" s="46" t="s">
        <v>49</v>
      </c>
      <c r="M250" s="76" t="s">
        <v>115</v>
      </c>
      <c r="N250" s="45" t="s">
        <v>172</v>
      </c>
      <c r="O250" s="151">
        <f t="shared" si="120"/>
        <v>200000000</v>
      </c>
      <c r="P250" s="151">
        <f t="shared" si="121"/>
        <v>0</v>
      </c>
      <c r="Q250" s="151">
        <f t="shared" si="122"/>
        <v>0</v>
      </c>
      <c r="R250" s="151">
        <f t="shared" si="123"/>
        <v>0</v>
      </c>
      <c r="S250" s="151">
        <f t="shared" si="124"/>
        <v>0</v>
      </c>
    </row>
    <row r="251" spans="1:20" s="13" customFormat="1" ht="51" customHeight="1" outlineLevel="1" x14ac:dyDescent="0.35">
      <c r="A251" s="167"/>
      <c r="B251" s="97">
        <f t="shared" si="125"/>
        <v>182</v>
      </c>
      <c r="C251" s="107" t="s">
        <v>464</v>
      </c>
      <c r="D251" s="70" t="s">
        <v>18</v>
      </c>
      <c r="E251" s="45">
        <v>20</v>
      </c>
      <c r="F251" s="49">
        <v>10</v>
      </c>
      <c r="G251" s="49">
        <v>10</v>
      </c>
      <c r="H251" s="49"/>
      <c r="I251" s="45"/>
      <c r="J251" s="67">
        <v>6500000</v>
      </c>
      <c r="K251" s="67">
        <v>130000000</v>
      </c>
      <c r="L251" s="46" t="s">
        <v>49</v>
      </c>
      <c r="M251" s="76" t="s">
        <v>115</v>
      </c>
      <c r="N251" s="45" t="s">
        <v>71</v>
      </c>
      <c r="O251" s="151">
        <f t="shared" si="120"/>
        <v>65000000</v>
      </c>
      <c r="P251" s="151">
        <f t="shared" si="121"/>
        <v>65000000</v>
      </c>
      <c r="Q251" s="151">
        <f t="shared" si="122"/>
        <v>0</v>
      </c>
      <c r="R251" s="151">
        <f t="shared" si="123"/>
        <v>0</v>
      </c>
      <c r="S251" s="151">
        <f t="shared" si="124"/>
        <v>0</v>
      </c>
    </row>
    <row r="252" spans="1:20" s="13" customFormat="1" ht="51" customHeight="1" outlineLevel="1" x14ac:dyDescent="0.35">
      <c r="A252" s="167"/>
      <c r="B252" s="97">
        <f t="shared" si="125"/>
        <v>183</v>
      </c>
      <c r="C252" s="107" t="s">
        <v>465</v>
      </c>
      <c r="D252" s="70" t="s">
        <v>18</v>
      </c>
      <c r="E252" s="45">
        <v>190</v>
      </c>
      <c r="F252" s="49">
        <v>190</v>
      </c>
      <c r="G252" s="49"/>
      <c r="H252" s="49"/>
      <c r="I252" s="45"/>
      <c r="J252" s="67">
        <v>157894.73684210525</v>
      </c>
      <c r="K252" s="67">
        <v>30000000</v>
      </c>
      <c r="L252" s="46" t="s">
        <v>49</v>
      </c>
      <c r="M252" s="76" t="s">
        <v>115</v>
      </c>
      <c r="N252" s="45" t="s">
        <v>173</v>
      </c>
      <c r="O252" s="151">
        <f t="shared" si="120"/>
        <v>29999999.999999996</v>
      </c>
      <c r="P252" s="151">
        <f t="shared" si="121"/>
        <v>0</v>
      </c>
      <c r="Q252" s="151">
        <f t="shared" si="122"/>
        <v>0</v>
      </c>
      <c r="R252" s="151">
        <f t="shared" si="123"/>
        <v>0</v>
      </c>
      <c r="S252" s="151">
        <f t="shared" si="124"/>
        <v>0</v>
      </c>
    </row>
    <row r="253" spans="1:20" s="13" customFormat="1" ht="51" customHeight="1" outlineLevel="1" x14ac:dyDescent="0.35">
      <c r="A253" s="167"/>
      <c r="B253" s="97">
        <f t="shared" si="125"/>
        <v>184</v>
      </c>
      <c r="C253" s="108" t="s">
        <v>466</v>
      </c>
      <c r="D253" s="70" t="s">
        <v>18</v>
      </c>
      <c r="E253" s="45">
        <v>85</v>
      </c>
      <c r="F253" s="49">
        <v>40</v>
      </c>
      <c r="G253" s="49">
        <v>45</v>
      </c>
      <c r="H253" s="49"/>
      <c r="I253" s="45"/>
      <c r="J253" s="67">
        <v>4705882.3529411769</v>
      </c>
      <c r="K253" s="67">
        <v>400000000</v>
      </c>
      <c r="L253" s="46" t="s">
        <v>49</v>
      </c>
      <c r="M253" s="76" t="s">
        <v>115</v>
      </c>
      <c r="N253" s="45" t="s">
        <v>174</v>
      </c>
      <c r="O253" s="151">
        <f t="shared" si="120"/>
        <v>188235294.11764708</v>
      </c>
      <c r="P253" s="151">
        <f t="shared" si="121"/>
        <v>211764705.88235295</v>
      </c>
      <c r="Q253" s="151">
        <f t="shared" si="122"/>
        <v>0</v>
      </c>
      <c r="R253" s="151">
        <f t="shared" si="123"/>
        <v>0</v>
      </c>
      <c r="S253" s="151">
        <f t="shared" si="124"/>
        <v>0</v>
      </c>
    </row>
    <row r="254" spans="1:20" s="13" customFormat="1" ht="87" customHeight="1" outlineLevel="1" x14ac:dyDescent="0.35">
      <c r="A254" s="167"/>
      <c r="B254" s="97">
        <f t="shared" si="125"/>
        <v>185</v>
      </c>
      <c r="C254" s="107" t="s">
        <v>467</v>
      </c>
      <c r="D254" s="70" t="s">
        <v>18</v>
      </c>
      <c r="E254" s="45">
        <v>76</v>
      </c>
      <c r="F254" s="49">
        <v>19</v>
      </c>
      <c r="G254" s="49">
        <v>19</v>
      </c>
      <c r="H254" s="49">
        <v>19</v>
      </c>
      <c r="I254" s="45">
        <v>19</v>
      </c>
      <c r="J254" s="67">
        <v>131578.94736842104</v>
      </c>
      <c r="K254" s="67">
        <v>10000000</v>
      </c>
      <c r="L254" s="46" t="s">
        <v>49</v>
      </c>
      <c r="M254" s="76" t="s">
        <v>115</v>
      </c>
      <c r="N254" s="53" t="s">
        <v>72</v>
      </c>
      <c r="O254" s="151">
        <f t="shared" si="120"/>
        <v>2499999.9999999995</v>
      </c>
      <c r="P254" s="151">
        <f t="shared" si="121"/>
        <v>2499999.9999999995</v>
      </c>
      <c r="Q254" s="151">
        <f t="shared" si="122"/>
        <v>2499999.9999999995</v>
      </c>
      <c r="R254" s="151">
        <f t="shared" si="123"/>
        <v>2499999.9999999995</v>
      </c>
      <c r="S254" s="151">
        <f t="shared" si="124"/>
        <v>0</v>
      </c>
    </row>
    <row r="255" spans="1:20" s="13" customFormat="1" ht="87" customHeight="1" outlineLevel="1" x14ac:dyDescent="0.35">
      <c r="A255" s="167"/>
      <c r="B255" s="97">
        <f t="shared" si="125"/>
        <v>186</v>
      </c>
      <c r="C255" s="107" t="s">
        <v>467</v>
      </c>
      <c r="D255" s="70" t="s">
        <v>18</v>
      </c>
      <c r="E255" s="45">
        <v>297</v>
      </c>
      <c r="F255" s="49">
        <v>75</v>
      </c>
      <c r="G255" s="49">
        <v>75</v>
      </c>
      <c r="H255" s="49">
        <v>75</v>
      </c>
      <c r="I255" s="45">
        <v>72</v>
      </c>
      <c r="J255" s="67">
        <v>471380.47138047137</v>
      </c>
      <c r="K255" s="67">
        <v>140000000</v>
      </c>
      <c r="L255" s="46" t="s">
        <v>49</v>
      </c>
      <c r="M255" s="76" t="s">
        <v>115</v>
      </c>
      <c r="N255" s="45" t="s">
        <v>175</v>
      </c>
      <c r="O255" s="151">
        <f t="shared" si="120"/>
        <v>35353535.353535354</v>
      </c>
      <c r="P255" s="151">
        <f t="shared" si="121"/>
        <v>35353535.353535354</v>
      </c>
      <c r="Q255" s="151">
        <f t="shared" si="122"/>
        <v>35353535.353535354</v>
      </c>
      <c r="R255" s="151">
        <f t="shared" si="123"/>
        <v>33939393.939393938</v>
      </c>
      <c r="S255" s="151">
        <f t="shared" si="124"/>
        <v>0</v>
      </c>
    </row>
    <row r="256" spans="1:20" s="13" customFormat="1" ht="87" customHeight="1" outlineLevel="1" x14ac:dyDescent="0.35">
      <c r="A256" s="167"/>
      <c r="B256" s="97">
        <f t="shared" si="125"/>
        <v>187</v>
      </c>
      <c r="C256" s="107" t="s">
        <v>468</v>
      </c>
      <c r="D256" s="70" t="s">
        <v>18</v>
      </c>
      <c r="E256" s="45">
        <v>291</v>
      </c>
      <c r="F256" s="49">
        <v>81</v>
      </c>
      <c r="G256" s="49">
        <v>70</v>
      </c>
      <c r="H256" s="49">
        <v>70</v>
      </c>
      <c r="I256" s="45">
        <v>70</v>
      </c>
      <c r="J256" s="67">
        <v>68728.522336769762</v>
      </c>
      <c r="K256" s="67">
        <v>20000000</v>
      </c>
      <c r="L256" s="46" t="s">
        <v>49</v>
      </c>
      <c r="M256" s="76" t="s">
        <v>115</v>
      </c>
      <c r="N256" s="45" t="s">
        <v>176</v>
      </c>
      <c r="O256" s="151">
        <f t="shared" si="120"/>
        <v>5567010.3092783503</v>
      </c>
      <c r="P256" s="151">
        <f t="shared" si="121"/>
        <v>4810996.5635738829</v>
      </c>
      <c r="Q256" s="151">
        <f t="shared" si="122"/>
        <v>4810996.5635738829</v>
      </c>
      <c r="R256" s="151">
        <f t="shared" si="123"/>
        <v>4810996.5635738829</v>
      </c>
      <c r="S256" s="151">
        <f t="shared" si="124"/>
        <v>0</v>
      </c>
    </row>
    <row r="257" spans="1:19" s="13" customFormat="1" ht="51" customHeight="1" outlineLevel="1" x14ac:dyDescent="0.35">
      <c r="A257" s="167"/>
      <c r="B257" s="97">
        <f t="shared" si="125"/>
        <v>188</v>
      </c>
      <c r="C257" s="107" t="s">
        <v>469</v>
      </c>
      <c r="D257" s="70" t="s">
        <v>18</v>
      </c>
      <c r="E257" s="45">
        <v>10</v>
      </c>
      <c r="F257" s="49">
        <v>10</v>
      </c>
      <c r="G257" s="49"/>
      <c r="H257" s="49"/>
      <c r="I257" s="45"/>
      <c r="J257" s="67">
        <v>7000000</v>
      </c>
      <c r="K257" s="67">
        <v>70000000</v>
      </c>
      <c r="L257" s="46" t="s">
        <v>49</v>
      </c>
      <c r="M257" s="76" t="s">
        <v>115</v>
      </c>
      <c r="N257" s="45" t="s">
        <v>177</v>
      </c>
      <c r="O257" s="151">
        <f t="shared" si="120"/>
        <v>70000000</v>
      </c>
      <c r="P257" s="151">
        <f t="shared" si="121"/>
        <v>0</v>
      </c>
      <c r="Q257" s="151">
        <f t="shared" si="122"/>
        <v>0</v>
      </c>
      <c r="R257" s="151">
        <f t="shared" si="123"/>
        <v>0</v>
      </c>
      <c r="S257" s="151">
        <f t="shared" si="124"/>
        <v>0</v>
      </c>
    </row>
    <row r="258" spans="1:19" s="13" customFormat="1" outlineLevel="1" x14ac:dyDescent="0.35">
      <c r="A258" s="167"/>
      <c r="B258" s="97">
        <f t="shared" si="125"/>
        <v>189</v>
      </c>
      <c r="C258" s="107" t="s">
        <v>470</v>
      </c>
      <c r="D258" s="70" t="s">
        <v>18</v>
      </c>
      <c r="E258" s="45">
        <v>4</v>
      </c>
      <c r="F258" s="49">
        <v>4</v>
      </c>
      <c r="G258" s="49"/>
      <c r="H258" s="49"/>
      <c r="I258" s="45"/>
      <c r="J258" s="67">
        <v>375000000</v>
      </c>
      <c r="K258" s="67">
        <v>1500000000</v>
      </c>
      <c r="L258" s="46" t="s">
        <v>49</v>
      </c>
      <c r="M258" s="76" t="s">
        <v>115</v>
      </c>
      <c r="N258" s="240" t="s">
        <v>178</v>
      </c>
      <c r="O258" s="151">
        <f t="shared" si="120"/>
        <v>1500000000</v>
      </c>
      <c r="P258" s="151">
        <f t="shared" si="121"/>
        <v>0</v>
      </c>
      <c r="Q258" s="151">
        <f t="shared" si="122"/>
        <v>0</v>
      </c>
      <c r="R258" s="151">
        <f t="shared" si="123"/>
        <v>0</v>
      </c>
      <c r="S258" s="151">
        <f t="shared" si="124"/>
        <v>0</v>
      </c>
    </row>
    <row r="259" spans="1:19" s="13" customFormat="1" ht="31.5" outlineLevel="1" x14ac:dyDescent="0.35">
      <c r="A259" s="167"/>
      <c r="B259" s="97">
        <f t="shared" si="125"/>
        <v>190</v>
      </c>
      <c r="C259" s="107" t="s">
        <v>471</v>
      </c>
      <c r="D259" s="70" t="s">
        <v>18</v>
      </c>
      <c r="E259" s="45">
        <v>31</v>
      </c>
      <c r="F259" s="49">
        <v>15</v>
      </c>
      <c r="G259" s="49">
        <v>16</v>
      </c>
      <c r="H259" s="49"/>
      <c r="I259" s="45"/>
      <c r="J259" s="67">
        <v>13548387.096774194</v>
      </c>
      <c r="K259" s="67">
        <v>420000000</v>
      </c>
      <c r="L259" s="46" t="s">
        <v>49</v>
      </c>
      <c r="M259" s="76" t="s">
        <v>115</v>
      </c>
      <c r="N259" s="241"/>
      <c r="O259" s="151">
        <f t="shared" si="120"/>
        <v>203225806.45161292</v>
      </c>
      <c r="P259" s="151">
        <f t="shared" si="121"/>
        <v>216774193.54838711</v>
      </c>
      <c r="Q259" s="151">
        <f t="shared" si="122"/>
        <v>0</v>
      </c>
      <c r="R259" s="151">
        <f t="shared" si="123"/>
        <v>0</v>
      </c>
      <c r="S259" s="151">
        <f t="shared" si="124"/>
        <v>0</v>
      </c>
    </row>
    <row r="260" spans="1:19" s="13" customFormat="1" ht="31.5" outlineLevel="1" x14ac:dyDescent="0.35">
      <c r="A260" s="167"/>
      <c r="B260" s="97">
        <f t="shared" si="125"/>
        <v>191</v>
      </c>
      <c r="C260" s="107" t="s">
        <v>472</v>
      </c>
      <c r="D260" s="70" t="s">
        <v>18</v>
      </c>
      <c r="E260" s="45">
        <v>58</v>
      </c>
      <c r="F260" s="49">
        <v>29</v>
      </c>
      <c r="G260" s="49">
        <v>29</v>
      </c>
      <c r="H260" s="49"/>
      <c r="I260" s="45"/>
      <c r="J260" s="67">
        <v>15000000</v>
      </c>
      <c r="K260" s="67">
        <v>870000000</v>
      </c>
      <c r="L260" s="46" t="s">
        <v>49</v>
      </c>
      <c r="M260" s="76" t="s">
        <v>115</v>
      </c>
      <c r="N260" s="242"/>
      <c r="O260" s="151">
        <f t="shared" si="120"/>
        <v>435000000</v>
      </c>
      <c r="P260" s="151">
        <f t="shared" si="121"/>
        <v>435000000</v>
      </c>
      <c r="Q260" s="151">
        <f t="shared" si="122"/>
        <v>0</v>
      </c>
      <c r="R260" s="151">
        <f t="shared" si="123"/>
        <v>0</v>
      </c>
      <c r="S260" s="151">
        <f t="shared" si="124"/>
        <v>0</v>
      </c>
    </row>
    <row r="261" spans="1:19" s="13" customFormat="1" ht="31.5" outlineLevel="1" x14ac:dyDescent="0.35">
      <c r="A261" s="167"/>
      <c r="B261" s="97">
        <f t="shared" si="125"/>
        <v>192</v>
      </c>
      <c r="C261" s="107" t="s">
        <v>473</v>
      </c>
      <c r="D261" s="70" t="s">
        <v>18</v>
      </c>
      <c r="E261" s="45">
        <v>12</v>
      </c>
      <c r="F261" s="49">
        <v>3</v>
      </c>
      <c r="G261" s="49">
        <v>3</v>
      </c>
      <c r="H261" s="49">
        <v>3</v>
      </c>
      <c r="I261" s="45">
        <v>3</v>
      </c>
      <c r="J261" s="67">
        <v>20000000</v>
      </c>
      <c r="K261" s="67">
        <v>240000000</v>
      </c>
      <c r="L261" s="46" t="s">
        <v>49</v>
      </c>
      <c r="M261" s="76" t="s">
        <v>115</v>
      </c>
      <c r="N261" s="45" t="s">
        <v>179</v>
      </c>
      <c r="O261" s="151">
        <f t="shared" si="120"/>
        <v>60000000</v>
      </c>
      <c r="P261" s="151">
        <f t="shared" si="121"/>
        <v>60000000</v>
      </c>
      <c r="Q261" s="151">
        <f t="shared" si="122"/>
        <v>60000000</v>
      </c>
      <c r="R261" s="151">
        <f t="shared" si="123"/>
        <v>60000000</v>
      </c>
      <c r="S261" s="151">
        <f t="shared" si="124"/>
        <v>0</v>
      </c>
    </row>
    <row r="262" spans="1:19" s="13" customFormat="1" ht="47.25" outlineLevel="1" x14ac:dyDescent="0.35">
      <c r="A262" s="167"/>
      <c r="B262" s="97">
        <f t="shared" si="125"/>
        <v>193</v>
      </c>
      <c r="C262" s="107" t="s">
        <v>474</v>
      </c>
      <c r="D262" s="70" t="s">
        <v>18</v>
      </c>
      <c r="E262" s="45">
        <v>2</v>
      </c>
      <c r="F262" s="49">
        <v>2</v>
      </c>
      <c r="G262" s="49"/>
      <c r="H262" s="49"/>
      <c r="I262" s="45"/>
      <c r="J262" s="67">
        <v>10000000</v>
      </c>
      <c r="K262" s="67">
        <v>20000000</v>
      </c>
      <c r="L262" s="46" t="s">
        <v>49</v>
      </c>
      <c r="M262" s="76" t="s">
        <v>115</v>
      </c>
      <c r="N262" s="45" t="s">
        <v>73</v>
      </c>
      <c r="O262" s="151">
        <f t="shared" si="120"/>
        <v>20000000</v>
      </c>
      <c r="P262" s="151">
        <f t="shared" si="121"/>
        <v>0</v>
      </c>
      <c r="Q262" s="151">
        <f t="shared" si="122"/>
        <v>0</v>
      </c>
      <c r="R262" s="151">
        <f t="shared" si="123"/>
        <v>0</v>
      </c>
      <c r="S262" s="151">
        <f t="shared" si="124"/>
        <v>0</v>
      </c>
    </row>
    <row r="263" spans="1:19" s="13" customFormat="1" ht="47.25" outlineLevel="1" x14ac:dyDescent="0.35">
      <c r="A263" s="167"/>
      <c r="B263" s="97">
        <f t="shared" si="125"/>
        <v>194</v>
      </c>
      <c r="C263" s="107" t="s">
        <v>475</v>
      </c>
      <c r="D263" s="70" t="s">
        <v>18</v>
      </c>
      <c r="E263" s="45">
        <v>25</v>
      </c>
      <c r="F263" s="49">
        <v>15</v>
      </c>
      <c r="G263" s="49">
        <v>10</v>
      </c>
      <c r="H263" s="49"/>
      <c r="I263" s="45"/>
      <c r="J263" s="67">
        <v>1480000</v>
      </c>
      <c r="K263" s="67">
        <v>37000000</v>
      </c>
      <c r="L263" s="46" t="s">
        <v>49</v>
      </c>
      <c r="M263" s="76" t="s">
        <v>115</v>
      </c>
      <c r="N263" s="45" t="s">
        <v>74</v>
      </c>
      <c r="O263" s="151">
        <f t="shared" si="120"/>
        <v>22200000</v>
      </c>
      <c r="P263" s="151">
        <f t="shared" si="121"/>
        <v>14800000</v>
      </c>
      <c r="Q263" s="151">
        <f t="shared" si="122"/>
        <v>0</v>
      </c>
      <c r="R263" s="151">
        <f t="shared" si="123"/>
        <v>0</v>
      </c>
      <c r="S263" s="151">
        <f t="shared" si="124"/>
        <v>0</v>
      </c>
    </row>
    <row r="264" spans="1:19" s="13" customFormat="1" ht="31.5" outlineLevel="1" x14ac:dyDescent="0.35">
      <c r="A264" s="167"/>
      <c r="B264" s="97">
        <f t="shared" si="125"/>
        <v>195</v>
      </c>
      <c r="C264" s="107" t="s">
        <v>476</v>
      </c>
      <c r="D264" s="70" t="s">
        <v>18</v>
      </c>
      <c r="E264" s="45">
        <v>30</v>
      </c>
      <c r="F264" s="49">
        <v>15</v>
      </c>
      <c r="G264" s="49">
        <v>15</v>
      </c>
      <c r="H264" s="49"/>
      <c r="I264" s="45"/>
      <c r="J264" s="67">
        <v>1500000</v>
      </c>
      <c r="K264" s="67">
        <v>45000000</v>
      </c>
      <c r="L264" s="46" t="s">
        <v>49</v>
      </c>
      <c r="M264" s="76" t="s">
        <v>115</v>
      </c>
      <c r="N264" s="45" t="s">
        <v>75</v>
      </c>
      <c r="O264" s="151">
        <f t="shared" si="120"/>
        <v>22500000</v>
      </c>
      <c r="P264" s="151">
        <f t="shared" si="121"/>
        <v>22500000</v>
      </c>
      <c r="Q264" s="151">
        <f t="shared" si="122"/>
        <v>0</v>
      </c>
      <c r="R264" s="151">
        <f t="shared" si="123"/>
        <v>0</v>
      </c>
      <c r="S264" s="151">
        <f t="shared" si="124"/>
        <v>0</v>
      </c>
    </row>
    <row r="265" spans="1:19" s="13" customFormat="1" ht="51.75" customHeight="1" outlineLevel="1" x14ac:dyDescent="0.35">
      <c r="A265" s="167"/>
      <c r="B265" s="97">
        <f t="shared" si="125"/>
        <v>196</v>
      </c>
      <c r="C265" s="107" t="s">
        <v>477</v>
      </c>
      <c r="D265" s="70" t="s">
        <v>18</v>
      </c>
      <c r="E265" s="45">
        <v>20</v>
      </c>
      <c r="F265" s="49">
        <v>5</v>
      </c>
      <c r="G265" s="49">
        <v>5</v>
      </c>
      <c r="H265" s="49">
        <v>5</v>
      </c>
      <c r="I265" s="45">
        <v>5</v>
      </c>
      <c r="J265" s="67">
        <v>1750000</v>
      </c>
      <c r="K265" s="67">
        <v>35000000</v>
      </c>
      <c r="L265" s="45" t="s">
        <v>77</v>
      </c>
      <c r="M265" s="76" t="s">
        <v>115</v>
      </c>
      <c r="N265" s="45" t="s">
        <v>76</v>
      </c>
      <c r="O265" s="151">
        <f t="shared" si="120"/>
        <v>8750000</v>
      </c>
      <c r="P265" s="151">
        <f t="shared" si="121"/>
        <v>8750000</v>
      </c>
      <c r="Q265" s="151">
        <f t="shared" si="122"/>
        <v>8750000</v>
      </c>
      <c r="R265" s="151">
        <f t="shared" si="123"/>
        <v>8750000</v>
      </c>
      <c r="S265" s="151">
        <f t="shared" si="124"/>
        <v>0</v>
      </c>
    </row>
    <row r="266" spans="1:19" s="13" customFormat="1" ht="51.75" customHeight="1" outlineLevel="1" x14ac:dyDescent="0.35">
      <c r="A266" s="167"/>
      <c r="B266" s="97">
        <f t="shared" si="125"/>
        <v>197</v>
      </c>
      <c r="C266" s="107" t="s">
        <v>478</v>
      </c>
      <c r="D266" s="70" t="s">
        <v>18</v>
      </c>
      <c r="E266" s="45">
        <v>2</v>
      </c>
      <c r="F266" s="49">
        <v>2</v>
      </c>
      <c r="G266" s="49"/>
      <c r="H266" s="49"/>
      <c r="I266" s="45"/>
      <c r="J266" s="67">
        <f>K266/E266</f>
        <v>400000000</v>
      </c>
      <c r="K266" s="67">
        <v>800000000</v>
      </c>
      <c r="L266" s="45" t="s">
        <v>77</v>
      </c>
      <c r="M266" s="76" t="s">
        <v>115</v>
      </c>
      <c r="N266" s="45" t="s">
        <v>76</v>
      </c>
      <c r="O266" s="151">
        <f t="shared" si="120"/>
        <v>800000000</v>
      </c>
      <c r="P266" s="151">
        <f t="shared" si="121"/>
        <v>0</v>
      </c>
      <c r="Q266" s="151">
        <f t="shared" si="122"/>
        <v>0</v>
      </c>
      <c r="R266" s="151">
        <f t="shared" si="123"/>
        <v>0</v>
      </c>
      <c r="S266" s="151">
        <f t="shared" si="124"/>
        <v>0</v>
      </c>
    </row>
    <row r="267" spans="1:19" s="13" customFormat="1" ht="51.75" customHeight="1" outlineLevel="1" x14ac:dyDescent="0.35">
      <c r="A267" s="167"/>
      <c r="B267" s="97">
        <f t="shared" si="125"/>
        <v>198</v>
      </c>
      <c r="C267" s="107" t="s">
        <v>479</v>
      </c>
      <c r="D267" s="70" t="s">
        <v>79</v>
      </c>
      <c r="E267" s="45">
        <v>27</v>
      </c>
      <c r="F267" s="49">
        <v>27</v>
      </c>
      <c r="G267" s="49"/>
      <c r="H267" s="49"/>
      <c r="I267" s="45"/>
      <c r="J267" s="67">
        <v>40000000</v>
      </c>
      <c r="K267" s="67">
        <v>1080000000</v>
      </c>
      <c r="L267" s="45" t="s">
        <v>49</v>
      </c>
      <c r="M267" s="76" t="s">
        <v>115</v>
      </c>
      <c r="N267" s="45" t="s">
        <v>78</v>
      </c>
      <c r="O267" s="151">
        <f t="shared" si="120"/>
        <v>1080000000</v>
      </c>
      <c r="P267" s="151">
        <f t="shared" si="121"/>
        <v>0</v>
      </c>
      <c r="Q267" s="151">
        <f t="shared" si="122"/>
        <v>0</v>
      </c>
      <c r="R267" s="151">
        <f t="shared" si="123"/>
        <v>0</v>
      </c>
      <c r="S267" s="151">
        <f t="shared" si="124"/>
        <v>0</v>
      </c>
    </row>
    <row r="268" spans="1:19" s="133" customFormat="1" x14ac:dyDescent="0.35">
      <c r="A268" s="164"/>
      <c r="B268" s="237" t="s">
        <v>9</v>
      </c>
      <c r="C268" s="238"/>
      <c r="D268" s="238"/>
      <c r="E268" s="238"/>
      <c r="F268" s="238"/>
      <c r="G268" s="238"/>
      <c r="H268" s="238"/>
      <c r="I268" s="238"/>
      <c r="J268" s="239"/>
      <c r="K268" s="123">
        <v>6397000000</v>
      </c>
      <c r="L268" s="225"/>
      <c r="M268" s="226"/>
      <c r="N268" s="227"/>
      <c r="O268" s="148">
        <f>SUM(O247:O267)</f>
        <v>4923331646.2320738</v>
      </c>
      <c r="P268" s="148">
        <f>SUM(P247:P267)</f>
        <v>1252253431.3478494</v>
      </c>
      <c r="Q268" s="148">
        <f>SUM(Q247:Q267)</f>
        <v>111414531.91710924</v>
      </c>
      <c r="R268" s="148">
        <f>SUM(R247:R267)</f>
        <v>110000390.50296782</v>
      </c>
      <c r="S268" s="148">
        <f>SUM(S247:S267)</f>
        <v>0</v>
      </c>
    </row>
    <row r="269" spans="1:19" ht="18.75" customHeight="1" x14ac:dyDescent="0.35">
      <c r="B269" s="212" t="s">
        <v>556</v>
      </c>
      <c r="C269" s="213"/>
      <c r="D269" s="213"/>
      <c r="E269" s="213"/>
      <c r="F269" s="213"/>
      <c r="G269" s="213"/>
      <c r="H269" s="213"/>
      <c r="I269" s="213"/>
      <c r="J269" s="213"/>
      <c r="K269" s="213"/>
      <c r="L269" s="213"/>
      <c r="M269" s="213"/>
      <c r="N269" s="214"/>
      <c r="O269" s="151"/>
      <c r="P269" s="151"/>
      <c r="Q269" s="151"/>
      <c r="R269" s="151"/>
      <c r="S269" s="151"/>
    </row>
    <row r="270" spans="1:19" ht="75" customHeight="1" outlineLevel="1" x14ac:dyDescent="0.35">
      <c r="B270" s="45">
        <f>+B267+1</f>
        <v>199</v>
      </c>
      <c r="C270" s="55" t="s">
        <v>81</v>
      </c>
      <c r="D270" s="45" t="s">
        <v>18</v>
      </c>
      <c r="E270" s="45">
        <v>1</v>
      </c>
      <c r="F270" s="49">
        <v>1</v>
      </c>
      <c r="G270" s="49"/>
      <c r="H270" s="49"/>
      <c r="I270" s="45"/>
      <c r="J270" s="67">
        <f>K270/E270</f>
        <v>30000000</v>
      </c>
      <c r="K270" s="67">
        <v>30000000</v>
      </c>
      <c r="L270" s="71" t="s">
        <v>82</v>
      </c>
      <c r="M270" s="76" t="s">
        <v>115</v>
      </c>
      <c r="N270" s="46" t="s">
        <v>180</v>
      </c>
      <c r="O270" s="151">
        <f t="shared" ref="O270:O278" si="126">J270*F270</f>
        <v>30000000</v>
      </c>
      <c r="P270" s="151">
        <f t="shared" ref="P270:P278" si="127">J270*G270</f>
        <v>0</v>
      </c>
      <c r="Q270" s="151">
        <f t="shared" ref="Q270:Q278" si="128">J270*H270</f>
        <v>0</v>
      </c>
      <c r="R270" s="151">
        <f t="shared" ref="R270:R278" si="129">J270*I270</f>
        <v>0</v>
      </c>
      <c r="S270" s="151">
        <f t="shared" ref="S270:S278" si="130">O270+P270+Q270+R270-K270</f>
        <v>0</v>
      </c>
    </row>
    <row r="271" spans="1:19" s="13" customFormat="1" ht="72.75" customHeight="1" outlineLevel="1" x14ac:dyDescent="0.35">
      <c r="A271" s="167"/>
      <c r="B271" s="45">
        <f>+B270+1</f>
        <v>200</v>
      </c>
      <c r="C271" s="55" t="s">
        <v>83</v>
      </c>
      <c r="D271" s="45" t="s">
        <v>18</v>
      </c>
      <c r="E271" s="45">
        <v>1</v>
      </c>
      <c r="F271" s="49"/>
      <c r="G271" s="49">
        <v>1</v>
      </c>
      <c r="H271" s="49"/>
      <c r="I271" s="45"/>
      <c r="J271" s="67">
        <f t="shared" ref="J271:J278" si="131">K271/E271</f>
        <v>10000000</v>
      </c>
      <c r="K271" s="67">
        <v>10000000</v>
      </c>
      <c r="L271" s="71" t="s">
        <v>84</v>
      </c>
      <c r="M271" s="76" t="s">
        <v>115</v>
      </c>
      <c r="N271" s="46" t="s">
        <v>180</v>
      </c>
      <c r="O271" s="151">
        <f t="shared" si="126"/>
        <v>0</v>
      </c>
      <c r="P271" s="151">
        <f t="shared" si="127"/>
        <v>10000000</v>
      </c>
      <c r="Q271" s="151">
        <f t="shared" si="128"/>
        <v>0</v>
      </c>
      <c r="R271" s="151">
        <f t="shared" si="129"/>
        <v>0</v>
      </c>
      <c r="S271" s="151">
        <f t="shared" si="130"/>
        <v>0</v>
      </c>
    </row>
    <row r="272" spans="1:19" s="13" customFormat="1" ht="72.75" customHeight="1" outlineLevel="1" x14ac:dyDescent="0.35">
      <c r="A272" s="167"/>
      <c r="B272" s="97">
        <f t="shared" ref="B272:B278" si="132">+B271+1</f>
        <v>201</v>
      </c>
      <c r="C272" s="55" t="s">
        <v>85</v>
      </c>
      <c r="D272" s="45" t="s">
        <v>18</v>
      </c>
      <c r="E272" s="45">
        <v>10</v>
      </c>
      <c r="F272" s="49">
        <v>5</v>
      </c>
      <c r="G272" s="49">
        <v>5</v>
      </c>
      <c r="H272" s="49"/>
      <c r="I272" s="45"/>
      <c r="J272" s="67">
        <f t="shared" si="131"/>
        <v>10000000</v>
      </c>
      <c r="K272" s="67">
        <v>100000000</v>
      </c>
      <c r="L272" s="53" t="s">
        <v>86</v>
      </c>
      <c r="M272" s="76" t="s">
        <v>115</v>
      </c>
      <c r="N272" s="46" t="s">
        <v>180</v>
      </c>
      <c r="O272" s="151">
        <f t="shared" si="126"/>
        <v>50000000</v>
      </c>
      <c r="P272" s="151">
        <f t="shared" si="127"/>
        <v>50000000</v>
      </c>
      <c r="Q272" s="151">
        <f t="shared" si="128"/>
        <v>0</v>
      </c>
      <c r="R272" s="151">
        <f t="shared" si="129"/>
        <v>0</v>
      </c>
      <c r="S272" s="151">
        <f t="shared" si="130"/>
        <v>0</v>
      </c>
    </row>
    <row r="273" spans="1:19" s="13" customFormat="1" ht="63" outlineLevel="1" x14ac:dyDescent="0.35">
      <c r="A273" s="167"/>
      <c r="B273" s="97">
        <f t="shared" si="132"/>
        <v>202</v>
      </c>
      <c r="C273" s="55" t="s">
        <v>87</v>
      </c>
      <c r="D273" s="45" t="s">
        <v>18</v>
      </c>
      <c r="E273" s="45">
        <v>10</v>
      </c>
      <c r="F273" s="49">
        <v>5</v>
      </c>
      <c r="G273" s="49">
        <v>5</v>
      </c>
      <c r="H273" s="49"/>
      <c r="I273" s="45"/>
      <c r="J273" s="67">
        <f t="shared" si="131"/>
        <v>5000000</v>
      </c>
      <c r="K273" s="67">
        <v>50000000</v>
      </c>
      <c r="L273" s="53" t="s">
        <v>88</v>
      </c>
      <c r="M273" s="76" t="s">
        <v>115</v>
      </c>
      <c r="N273" s="46" t="s">
        <v>180</v>
      </c>
      <c r="O273" s="151">
        <f t="shared" si="126"/>
        <v>25000000</v>
      </c>
      <c r="P273" s="151">
        <f t="shared" si="127"/>
        <v>25000000</v>
      </c>
      <c r="Q273" s="151">
        <f t="shared" si="128"/>
        <v>0</v>
      </c>
      <c r="R273" s="151">
        <f t="shared" si="129"/>
        <v>0</v>
      </c>
      <c r="S273" s="151">
        <f t="shared" si="130"/>
        <v>0</v>
      </c>
    </row>
    <row r="274" spans="1:19" s="13" customFormat="1" ht="63" outlineLevel="1" x14ac:dyDescent="0.35">
      <c r="A274" s="167"/>
      <c r="B274" s="97">
        <f t="shared" si="132"/>
        <v>203</v>
      </c>
      <c r="C274" s="55" t="s">
        <v>89</v>
      </c>
      <c r="D274" s="45" t="s">
        <v>18</v>
      </c>
      <c r="E274" s="45">
        <v>200</v>
      </c>
      <c r="F274" s="49">
        <v>50</v>
      </c>
      <c r="G274" s="49">
        <v>50</v>
      </c>
      <c r="H274" s="49">
        <v>50</v>
      </c>
      <c r="I274" s="45">
        <v>50</v>
      </c>
      <c r="J274" s="67">
        <f t="shared" si="131"/>
        <v>25000</v>
      </c>
      <c r="K274" s="67">
        <v>5000000</v>
      </c>
      <c r="L274" s="71" t="s">
        <v>90</v>
      </c>
      <c r="M274" s="76" t="s">
        <v>115</v>
      </c>
      <c r="N274" s="46" t="s">
        <v>180</v>
      </c>
      <c r="O274" s="151">
        <f t="shared" si="126"/>
        <v>1250000</v>
      </c>
      <c r="P274" s="151">
        <f t="shared" si="127"/>
        <v>1250000</v>
      </c>
      <c r="Q274" s="151">
        <f t="shared" si="128"/>
        <v>1250000</v>
      </c>
      <c r="R274" s="151">
        <f t="shared" si="129"/>
        <v>1250000</v>
      </c>
      <c r="S274" s="151">
        <f t="shared" si="130"/>
        <v>0</v>
      </c>
    </row>
    <row r="275" spans="1:19" ht="63" outlineLevel="1" x14ac:dyDescent="0.35">
      <c r="B275" s="97">
        <f t="shared" si="132"/>
        <v>204</v>
      </c>
      <c r="C275" s="55" t="s">
        <v>91</v>
      </c>
      <c r="D275" s="45" t="s">
        <v>18</v>
      </c>
      <c r="E275" s="45">
        <v>5</v>
      </c>
      <c r="F275" s="49">
        <v>5</v>
      </c>
      <c r="G275" s="49"/>
      <c r="H275" s="49"/>
      <c r="I275" s="45"/>
      <c r="J275" s="67">
        <f t="shared" si="131"/>
        <v>10000000</v>
      </c>
      <c r="K275" s="67">
        <v>50000000</v>
      </c>
      <c r="L275" s="71" t="s">
        <v>92</v>
      </c>
      <c r="M275" s="76" t="s">
        <v>115</v>
      </c>
      <c r="N275" s="46" t="s">
        <v>180</v>
      </c>
      <c r="O275" s="151">
        <f t="shared" si="126"/>
        <v>50000000</v>
      </c>
      <c r="P275" s="151">
        <f t="shared" si="127"/>
        <v>0</v>
      </c>
      <c r="Q275" s="151">
        <f t="shared" si="128"/>
        <v>0</v>
      </c>
      <c r="R275" s="151">
        <f t="shared" si="129"/>
        <v>0</v>
      </c>
      <c r="S275" s="151">
        <f t="shared" si="130"/>
        <v>0</v>
      </c>
    </row>
    <row r="276" spans="1:19" ht="63" outlineLevel="1" x14ac:dyDescent="0.35">
      <c r="B276" s="97">
        <f t="shared" si="132"/>
        <v>205</v>
      </c>
      <c r="C276" s="55" t="s">
        <v>93</v>
      </c>
      <c r="D276" s="45" t="s">
        <v>18</v>
      </c>
      <c r="E276" s="45">
        <v>1</v>
      </c>
      <c r="F276" s="49">
        <v>1</v>
      </c>
      <c r="G276" s="49"/>
      <c r="H276" s="49"/>
      <c r="I276" s="45"/>
      <c r="J276" s="67">
        <f t="shared" si="131"/>
        <v>5000000</v>
      </c>
      <c r="K276" s="67">
        <v>5000000</v>
      </c>
      <c r="L276" s="53" t="s">
        <v>93</v>
      </c>
      <c r="M276" s="76" t="s">
        <v>115</v>
      </c>
      <c r="N276" s="46" t="s">
        <v>180</v>
      </c>
      <c r="O276" s="151">
        <f t="shared" si="126"/>
        <v>5000000</v>
      </c>
      <c r="P276" s="151">
        <f t="shared" si="127"/>
        <v>0</v>
      </c>
      <c r="Q276" s="151">
        <f t="shared" si="128"/>
        <v>0</v>
      </c>
      <c r="R276" s="151">
        <f t="shared" si="129"/>
        <v>0</v>
      </c>
      <c r="S276" s="151">
        <f t="shared" si="130"/>
        <v>0</v>
      </c>
    </row>
    <row r="277" spans="1:19" s="13" customFormat="1" ht="63" outlineLevel="1" x14ac:dyDescent="0.35">
      <c r="A277" s="167"/>
      <c r="B277" s="97">
        <f t="shared" si="132"/>
        <v>206</v>
      </c>
      <c r="C277" s="55" t="s">
        <v>94</v>
      </c>
      <c r="D277" s="45" t="s">
        <v>18</v>
      </c>
      <c r="E277" s="45">
        <v>1</v>
      </c>
      <c r="F277" s="49"/>
      <c r="G277" s="49">
        <v>1</v>
      </c>
      <c r="H277" s="49"/>
      <c r="I277" s="45"/>
      <c r="J277" s="67">
        <f t="shared" si="131"/>
        <v>2000000</v>
      </c>
      <c r="K277" s="67">
        <v>2000000</v>
      </c>
      <c r="L277" s="71" t="s">
        <v>181</v>
      </c>
      <c r="M277" s="76" t="s">
        <v>115</v>
      </c>
      <c r="N277" s="46" t="s">
        <v>180</v>
      </c>
      <c r="O277" s="151">
        <f t="shared" si="126"/>
        <v>0</v>
      </c>
      <c r="P277" s="151">
        <f t="shared" si="127"/>
        <v>2000000</v>
      </c>
      <c r="Q277" s="151">
        <f t="shared" si="128"/>
        <v>0</v>
      </c>
      <c r="R277" s="151">
        <f t="shared" si="129"/>
        <v>0</v>
      </c>
      <c r="S277" s="151">
        <f t="shared" si="130"/>
        <v>0</v>
      </c>
    </row>
    <row r="278" spans="1:19" ht="90.75" customHeight="1" outlineLevel="1" x14ac:dyDescent="0.35">
      <c r="B278" s="97">
        <f t="shared" si="132"/>
        <v>207</v>
      </c>
      <c r="C278" s="55" t="s">
        <v>196</v>
      </c>
      <c r="D278" s="45" t="s">
        <v>18</v>
      </c>
      <c r="E278" s="45">
        <v>1</v>
      </c>
      <c r="F278" s="49">
        <v>1</v>
      </c>
      <c r="G278" s="49"/>
      <c r="H278" s="49"/>
      <c r="I278" s="45"/>
      <c r="J278" s="67">
        <f t="shared" si="131"/>
        <v>2000000</v>
      </c>
      <c r="K278" s="69">
        <v>2000000</v>
      </c>
      <c r="L278" s="75" t="s">
        <v>197</v>
      </c>
      <c r="M278" s="76" t="s">
        <v>115</v>
      </c>
      <c r="N278" s="46" t="s">
        <v>180</v>
      </c>
      <c r="O278" s="151">
        <f t="shared" si="126"/>
        <v>2000000</v>
      </c>
      <c r="P278" s="151">
        <f t="shared" si="127"/>
        <v>0</v>
      </c>
      <c r="Q278" s="151">
        <f t="shared" si="128"/>
        <v>0</v>
      </c>
      <c r="R278" s="151">
        <f t="shared" si="129"/>
        <v>0</v>
      </c>
      <c r="S278" s="151">
        <f t="shared" si="130"/>
        <v>0</v>
      </c>
    </row>
    <row r="279" spans="1:19" s="133" customFormat="1" x14ac:dyDescent="0.35">
      <c r="A279" s="164"/>
      <c r="B279" s="237" t="s">
        <v>9</v>
      </c>
      <c r="C279" s="238"/>
      <c r="D279" s="238"/>
      <c r="E279" s="238"/>
      <c r="F279" s="238"/>
      <c r="G279" s="238"/>
      <c r="H279" s="238"/>
      <c r="I279" s="238"/>
      <c r="J279" s="239"/>
      <c r="K279" s="123">
        <f>SUM(K270:K278)</f>
        <v>254000000</v>
      </c>
      <c r="L279" s="136"/>
      <c r="M279" s="137"/>
      <c r="N279" s="138"/>
      <c r="O279" s="148">
        <f>SUM(O270:O278)</f>
        <v>163250000</v>
      </c>
      <c r="P279" s="148">
        <f>SUM(P270:P278)</f>
        <v>88250000</v>
      </c>
      <c r="Q279" s="148">
        <f>SUM(Q270:Q278)</f>
        <v>1250000</v>
      </c>
      <c r="R279" s="148">
        <f>SUM(R270:R278)</f>
        <v>1250000</v>
      </c>
      <c r="S279" s="148">
        <f>SUM(S270:S278)</f>
        <v>0</v>
      </c>
    </row>
    <row r="280" spans="1:19" s="34" customFormat="1" x14ac:dyDescent="0.35">
      <c r="A280" s="165"/>
      <c r="B280" s="212" t="s">
        <v>96</v>
      </c>
      <c r="C280" s="213"/>
      <c r="D280" s="213"/>
      <c r="E280" s="213"/>
      <c r="F280" s="213"/>
      <c r="G280" s="213"/>
      <c r="H280" s="213"/>
      <c r="I280" s="213"/>
      <c r="J280" s="213"/>
      <c r="K280" s="213"/>
      <c r="L280" s="213"/>
      <c r="M280" s="213"/>
      <c r="N280" s="214"/>
      <c r="O280" s="151"/>
      <c r="P280" s="151"/>
      <c r="Q280" s="151"/>
      <c r="R280" s="151"/>
      <c r="S280" s="151"/>
    </row>
    <row r="281" spans="1:19" s="34" customFormat="1" ht="47.25" outlineLevel="1" x14ac:dyDescent="0.35">
      <c r="A281" s="165"/>
      <c r="B281" s="45">
        <f>+B278+1</f>
        <v>208</v>
      </c>
      <c r="C281" s="66" t="s">
        <v>480</v>
      </c>
      <c r="D281" s="45" t="s">
        <v>481</v>
      </c>
      <c r="E281" s="45">
        <v>1200</v>
      </c>
      <c r="F281" s="49">
        <v>400</v>
      </c>
      <c r="G281" s="49">
        <v>400</v>
      </c>
      <c r="H281" s="49">
        <v>400</v>
      </c>
      <c r="I281" s="49"/>
      <c r="J281" s="67">
        <v>38000</v>
      </c>
      <c r="K281" s="67">
        <v>45600000</v>
      </c>
      <c r="L281" s="45" t="s">
        <v>321</v>
      </c>
      <c r="M281" s="59" t="s">
        <v>115</v>
      </c>
      <c r="N281" s="45" t="s">
        <v>319</v>
      </c>
      <c r="O281" s="151">
        <f t="shared" ref="O281:O339" si="133">J281*F281</f>
        <v>15200000</v>
      </c>
      <c r="P281" s="151">
        <f t="shared" ref="P281:P339" si="134">J281*G281</f>
        <v>15200000</v>
      </c>
      <c r="Q281" s="151">
        <f t="shared" ref="Q281:Q339" si="135">J281*H281</f>
        <v>15200000</v>
      </c>
      <c r="R281" s="151">
        <f t="shared" ref="R281:R339" si="136">J281*I281</f>
        <v>0</v>
      </c>
      <c r="S281" s="151">
        <f t="shared" ref="S281:S339" si="137">O281+P281+Q281+R281-K281</f>
        <v>0</v>
      </c>
    </row>
    <row r="282" spans="1:19" s="34" customFormat="1" ht="46.5" customHeight="1" outlineLevel="1" x14ac:dyDescent="0.35">
      <c r="A282" s="165"/>
      <c r="B282" s="45">
        <f>+B281+1</f>
        <v>209</v>
      </c>
      <c r="C282" s="66" t="s">
        <v>482</v>
      </c>
      <c r="D282" s="45" t="s">
        <v>481</v>
      </c>
      <c r="E282" s="45">
        <v>1500</v>
      </c>
      <c r="F282" s="49">
        <v>750</v>
      </c>
      <c r="G282" s="49">
        <v>750</v>
      </c>
      <c r="H282" s="49"/>
      <c r="I282" s="49"/>
      <c r="J282" s="67">
        <v>70000</v>
      </c>
      <c r="K282" s="67">
        <v>105000000</v>
      </c>
      <c r="L282" s="45" t="s">
        <v>321</v>
      </c>
      <c r="M282" s="59" t="s">
        <v>115</v>
      </c>
      <c r="N282" s="45" t="s">
        <v>320</v>
      </c>
      <c r="O282" s="151">
        <f t="shared" si="133"/>
        <v>52500000</v>
      </c>
      <c r="P282" s="151">
        <f t="shared" si="134"/>
        <v>52500000</v>
      </c>
      <c r="Q282" s="151">
        <f t="shared" si="135"/>
        <v>0</v>
      </c>
      <c r="R282" s="151">
        <f t="shared" si="136"/>
        <v>0</v>
      </c>
      <c r="S282" s="151">
        <f t="shared" si="137"/>
        <v>0</v>
      </c>
    </row>
    <row r="283" spans="1:19" s="34" customFormat="1" ht="213" customHeight="1" outlineLevel="1" x14ac:dyDescent="0.35">
      <c r="A283" s="165"/>
      <c r="B283" s="97">
        <f t="shared" ref="B283:B339" si="138">+B282+1</f>
        <v>210</v>
      </c>
      <c r="C283" s="66" t="s">
        <v>483</v>
      </c>
      <c r="D283" s="45" t="s">
        <v>481</v>
      </c>
      <c r="E283" s="45">
        <v>800</v>
      </c>
      <c r="F283" s="49">
        <v>200</v>
      </c>
      <c r="G283" s="49">
        <v>200</v>
      </c>
      <c r="H283" s="49">
        <v>200</v>
      </c>
      <c r="I283" s="45">
        <v>200</v>
      </c>
      <c r="J283" s="67">
        <v>70000</v>
      </c>
      <c r="K283" s="67">
        <v>56000000</v>
      </c>
      <c r="L283" s="45" t="s">
        <v>321</v>
      </c>
      <c r="M283" s="59" t="s">
        <v>115</v>
      </c>
      <c r="N283" s="45" t="s">
        <v>323</v>
      </c>
      <c r="O283" s="151">
        <f t="shared" si="133"/>
        <v>14000000</v>
      </c>
      <c r="P283" s="151">
        <f t="shared" si="134"/>
        <v>14000000</v>
      </c>
      <c r="Q283" s="151">
        <f t="shared" si="135"/>
        <v>14000000</v>
      </c>
      <c r="R283" s="151">
        <f t="shared" si="136"/>
        <v>14000000</v>
      </c>
      <c r="S283" s="151">
        <f t="shared" si="137"/>
        <v>0</v>
      </c>
    </row>
    <row r="284" spans="1:19" ht="59.25" customHeight="1" outlineLevel="1" x14ac:dyDescent="0.35">
      <c r="B284" s="97">
        <f t="shared" si="138"/>
        <v>211</v>
      </c>
      <c r="C284" s="66" t="s">
        <v>484</v>
      </c>
      <c r="D284" s="45" t="s">
        <v>485</v>
      </c>
      <c r="E284" s="67">
        <v>150000</v>
      </c>
      <c r="F284" s="49">
        <v>75000</v>
      </c>
      <c r="G284" s="49">
        <v>75000</v>
      </c>
      <c r="H284" s="49"/>
      <c r="I284" s="49"/>
      <c r="J284" s="67">
        <v>115</v>
      </c>
      <c r="K284" s="67">
        <v>17250000</v>
      </c>
      <c r="L284" s="45" t="s">
        <v>321</v>
      </c>
      <c r="M284" s="59" t="s">
        <v>115</v>
      </c>
      <c r="N284" s="45" t="s">
        <v>324</v>
      </c>
      <c r="O284" s="151">
        <f t="shared" si="133"/>
        <v>8625000</v>
      </c>
      <c r="P284" s="151">
        <f t="shared" si="134"/>
        <v>8625000</v>
      </c>
      <c r="Q284" s="151">
        <f t="shared" si="135"/>
        <v>0</v>
      </c>
      <c r="R284" s="151">
        <f t="shared" si="136"/>
        <v>0</v>
      </c>
      <c r="S284" s="151">
        <f t="shared" si="137"/>
        <v>0</v>
      </c>
    </row>
    <row r="285" spans="1:19" ht="31.5" outlineLevel="1" x14ac:dyDescent="0.35">
      <c r="B285" s="97">
        <f t="shared" si="138"/>
        <v>212</v>
      </c>
      <c r="C285" s="66" t="s">
        <v>486</v>
      </c>
      <c r="D285" s="45" t="s">
        <v>485</v>
      </c>
      <c r="E285" s="67">
        <v>88000</v>
      </c>
      <c r="F285" s="49">
        <v>22000</v>
      </c>
      <c r="G285" s="49">
        <v>22000</v>
      </c>
      <c r="H285" s="49">
        <v>22000</v>
      </c>
      <c r="I285" s="49">
        <v>22000</v>
      </c>
      <c r="J285" s="67">
        <v>450</v>
      </c>
      <c r="K285" s="67">
        <v>39600000</v>
      </c>
      <c r="L285" s="45" t="s">
        <v>321</v>
      </c>
      <c r="M285" s="59" t="s">
        <v>115</v>
      </c>
      <c r="N285" s="45" t="s">
        <v>325</v>
      </c>
      <c r="O285" s="151">
        <f t="shared" si="133"/>
        <v>9900000</v>
      </c>
      <c r="P285" s="151">
        <f t="shared" si="134"/>
        <v>9900000</v>
      </c>
      <c r="Q285" s="151">
        <f t="shared" si="135"/>
        <v>9900000</v>
      </c>
      <c r="R285" s="151">
        <f t="shared" si="136"/>
        <v>9900000</v>
      </c>
      <c r="S285" s="151">
        <f t="shared" si="137"/>
        <v>0</v>
      </c>
    </row>
    <row r="286" spans="1:19" s="34" customFormat="1" ht="44.25" customHeight="1" outlineLevel="1" x14ac:dyDescent="0.35">
      <c r="A286" s="165"/>
      <c r="B286" s="97">
        <f t="shared" si="138"/>
        <v>213</v>
      </c>
      <c r="C286" s="66" t="s">
        <v>487</v>
      </c>
      <c r="D286" s="49" t="s">
        <v>18</v>
      </c>
      <c r="E286" s="45">
        <v>250</v>
      </c>
      <c r="F286" s="49">
        <v>125</v>
      </c>
      <c r="G286" s="49">
        <v>125</v>
      </c>
      <c r="H286" s="49"/>
      <c r="I286" s="45"/>
      <c r="J286" s="67">
        <v>21000</v>
      </c>
      <c r="K286" s="67">
        <v>5250000</v>
      </c>
      <c r="L286" s="45" t="s">
        <v>321</v>
      </c>
      <c r="M286" s="59" t="s">
        <v>115</v>
      </c>
      <c r="N286" s="45" t="s">
        <v>326</v>
      </c>
      <c r="O286" s="151">
        <f t="shared" si="133"/>
        <v>2625000</v>
      </c>
      <c r="P286" s="151">
        <f t="shared" si="134"/>
        <v>2625000</v>
      </c>
      <c r="Q286" s="151">
        <f t="shared" si="135"/>
        <v>0</v>
      </c>
      <c r="R286" s="151">
        <f t="shared" si="136"/>
        <v>0</v>
      </c>
      <c r="S286" s="151">
        <f t="shared" si="137"/>
        <v>0</v>
      </c>
    </row>
    <row r="287" spans="1:19" s="34" customFormat="1" ht="44.25" customHeight="1" outlineLevel="1" x14ac:dyDescent="0.35">
      <c r="A287" s="165"/>
      <c r="B287" s="97">
        <f t="shared" si="138"/>
        <v>214</v>
      </c>
      <c r="C287" s="66" t="s">
        <v>488</v>
      </c>
      <c r="D287" s="45" t="s">
        <v>485</v>
      </c>
      <c r="E287" s="67">
        <v>250000</v>
      </c>
      <c r="F287" s="49">
        <v>125000</v>
      </c>
      <c r="G287" s="49">
        <v>125000</v>
      </c>
      <c r="H287" s="49"/>
      <c r="I287" s="49"/>
      <c r="J287" s="67">
        <v>115</v>
      </c>
      <c r="K287" s="67">
        <v>28750000</v>
      </c>
      <c r="L287" s="45" t="s">
        <v>321</v>
      </c>
      <c r="M287" s="59" t="s">
        <v>115</v>
      </c>
      <c r="N287" s="45" t="s">
        <v>327</v>
      </c>
      <c r="O287" s="151">
        <f t="shared" si="133"/>
        <v>14375000</v>
      </c>
      <c r="P287" s="151">
        <f t="shared" si="134"/>
        <v>14375000</v>
      </c>
      <c r="Q287" s="151">
        <f t="shared" si="135"/>
        <v>0</v>
      </c>
      <c r="R287" s="151">
        <f t="shared" si="136"/>
        <v>0</v>
      </c>
      <c r="S287" s="151">
        <f t="shared" si="137"/>
        <v>0</v>
      </c>
    </row>
    <row r="288" spans="1:19" s="34" customFormat="1" ht="49.5" customHeight="1" outlineLevel="1" x14ac:dyDescent="0.35">
      <c r="A288" s="165"/>
      <c r="B288" s="97">
        <f t="shared" si="138"/>
        <v>215</v>
      </c>
      <c r="C288" s="66" t="s">
        <v>489</v>
      </c>
      <c r="D288" s="45" t="s">
        <v>18</v>
      </c>
      <c r="E288" s="45">
        <v>200</v>
      </c>
      <c r="F288" s="49">
        <v>100</v>
      </c>
      <c r="G288" s="49">
        <v>100</v>
      </c>
      <c r="H288" s="49"/>
      <c r="I288" s="49"/>
      <c r="J288" s="67">
        <v>35000</v>
      </c>
      <c r="K288" s="67">
        <v>7000000</v>
      </c>
      <c r="L288" s="45" t="s">
        <v>321</v>
      </c>
      <c r="M288" s="59" t="s">
        <v>115</v>
      </c>
      <c r="N288" s="45" t="s">
        <v>328</v>
      </c>
      <c r="O288" s="151">
        <f t="shared" si="133"/>
        <v>3500000</v>
      </c>
      <c r="P288" s="151">
        <f t="shared" si="134"/>
        <v>3500000</v>
      </c>
      <c r="Q288" s="151">
        <f t="shared" si="135"/>
        <v>0</v>
      </c>
      <c r="R288" s="151">
        <f t="shared" si="136"/>
        <v>0</v>
      </c>
      <c r="S288" s="151">
        <f t="shared" si="137"/>
        <v>0</v>
      </c>
    </row>
    <row r="289" spans="1:19" s="34" customFormat="1" ht="81" customHeight="1" outlineLevel="1" x14ac:dyDescent="0.35">
      <c r="A289" s="165"/>
      <c r="B289" s="97">
        <f t="shared" si="138"/>
        <v>216</v>
      </c>
      <c r="C289" s="66" t="s">
        <v>490</v>
      </c>
      <c r="D289" s="45" t="s">
        <v>18</v>
      </c>
      <c r="E289" s="45">
        <v>50</v>
      </c>
      <c r="F289" s="49">
        <v>30</v>
      </c>
      <c r="G289" s="49">
        <v>20</v>
      </c>
      <c r="H289" s="49"/>
      <c r="I289" s="45"/>
      <c r="J289" s="67">
        <v>90000</v>
      </c>
      <c r="K289" s="67">
        <v>4500000</v>
      </c>
      <c r="L289" s="45" t="s">
        <v>321</v>
      </c>
      <c r="M289" s="59" t="s">
        <v>115</v>
      </c>
      <c r="N289" s="45" t="s">
        <v>329</v>
      </c>
      <c r="O289" s="151">
        <f t="shared" si="133"/>
        <v>2700000</v>
      </c>
      <c r="P289" s="151">
        <f t="shared" si="134"/>
        <v>1800000</v>
      </c>
      <c r="Q289" s="151">
        <f t="shared" si="135"/>
        <v>0</v>
      </c>
      <c r="R289" s="151">
        <f t="shared" si="136"/>
        <v>0</v>
      </c>
      <c r="S289" s="151">
        <f t="shared" si="137"/>
        <v>0</v>
      </c>
    </row>
    <row r="290" spans="1:19" s="34" customFormat="1" ht="56.25" customHeight="1" outlineLevel="1" x14ac:dyDescent="0.35">
      <c r="A290" s="165"/>
      <c r="B290" s="97">
        <f t="shared" si="138"/>
        <v>217</v>
      </c>
      <c r="C290" s="66" t="s">
        <v>491</v>
      </c>
      <c r="D290" s="45" t="s">
        <v>18</v>
      </c>
      <c r="E290" s="45">
        <v>1040</v>
      </c>
      <c r="F290" s="49">
        <v>260</v>
      </c>
      <c r="G290" s="49">
        <v>260</v>
      </c>
      <c r="H290" s="49">
        <v>260</v>
      </c>
      <c r="I290" s="49">
        <v>260</v>
      </c>
      <c r="J290" s="67">
        <v>50000</v>
      </c>
      <c r="K290" s="67">
        <v>52000000</v>
      </c>
      <c r="L290" s="45" t="s">
        <v>321</v>
      </c>
      <c r="M290" s="59" t="s">
        <v>115</v>
      </c>
      <c r="N290" s="45" t="s">
        <v>330</v>
      </c>
      <c r="O290" s="151">
        <f t="shared" si="133"/>
        <v>13000000</v>
      </c>
      <c r="P290" s="151">
        <f t="shared" si="134"/>
        <v>13000000</v>
      </c>
      <c r="Q290" s="151">
        <f t="shared" si="135"/>
        <v>13000000</v>
      </c>
      <c r="R290" s="151">
        <f t="shared" si="136"/>
        <v>13000000</v>
      </c>
      <c r="S290" s="151">
        <f t="shared" si="137"/>
        <v>0</v>
      </c>
    </row>
    <row r="291" spans="1:19" s="34" customFormat="1" ht="31.5" outlineLevel="1" x14ac:dyDescent="0.35">
      <c r="A291" s="165"/>
      <c r="B291" s="97">
        <f t="shared" si="138"/>
        <v>218</v>
      </c>
      <c r="C291" s="66" t="s">
        <v>492</v>
      </c>
      <c r="D291" s="45" t="s">
        <v>18</v>
      </c>
      <c r="E291" s="45">
        <v>500</v>
      </c>
      <c r="F291" s="49">
        <v>250</v>
      </c>
      <c r="G291" s="49">
        <v>250</v>
      </c>
      <c r="H291" s="49"/>
      <c r="I291" s="49"/>
      <c r="J291" s="67">
        <v>35000</v>
      </c>
      <c r="K291" s="67">
        <v>17500000</v>
      </c>
      <c r="L291" s="45" t="s">
        <v>321</v>
      </c>
      <c r="M291" s="59" t="s">
        <v>115</v>
      </c>
      <c r="N291" s="45" t="s">
        <v>331</v>
      </c>
      <c r="O291" s="151">
        <f t="shared" si="133"/>
        <v>8750000</v>
      </c>
      <c r="P291" s="151">
        <f t="shared" si="134"/>
        <v>8750000</v>
      </c>
      <c r="Q291" s="151">
        <f t="shared" si="135"/>
        <v>0</v>
      </c>
      <c r="R291" s="151">
        <f t="shared" si="136"/>
        <v>0</v>
      </c>
      <c r="S291" s="151">
        <f t="shared" si="137"/>
        <v>0</v>
      </c>
    </row>
    <row r="292" spans="1:19" s="34" customFormat="1" ht="56.25" customHeight="1" outlineLevel="1" x14ac:dyDescent="0.35">
      <c r="A292" s="165"/>
      <c r="B292" s="97">
        <f t="shared" si="138"/>
        <v>219</v>
      </c>
      <c r="C292" s="66" t="s">
        <v>493</v>
      </c>
      <c r="D292" s="45" t="s">
        <v>18</v>
      </c>
      <c r="E292" s="45">
        <v>260</v>
      </c>
      <c r="F292" s="49">
        <v>130</v>
      </c>
      <c r="G292" s="49">
        <v>130</v>
      </c>
      <c r="H292" s="49"/>
      <c r="I292" s="49"/>
      <c r="J292" s="67">
        <v>35000</v>
      </c>
      <c r="K292" s="67">
        <v>9100000</v>
      </c>
      <c r="L292" s="45" t="s">
        <v>321</v>
      </c>
      <c r="M292" s="59" t="s">
        <v>115</v>
      </c>
      <c r="N292" s="45" t="s">
        <v>332</v>
      </c>
      <c r="O292" s="151">
        <f t="shared" si="133"/>
        <v>4550000</v>
      </c>
      <c r="P292" s="151">
        <f t="shared" si="134"/>
        <v>4550000</v>
      </c>
      <c r="Q292" s="151">
        <f t="shared" si="135"/>
        <v>0</v>
      </c>
      <c r="R292" s="151">
        <f t="shared" si="136"/>
        <v>0</v>
      </c>
      <c r="S292" s="151">
        <f t="shared" si="137"/>
        <v>0</v>
      </c>
    </row>
    <row r="293" spans="1:19" s="34" customFormat="1" ht="31.5" outlineLevel="1" x14ac:dyDescent="0.35">
      <c r="A293" s="165"/>
      <c r="B293" s="97">
        <f t="shared" si="138"/>
        <v>220</v>
      </c>
      <c r="C293" s="66" t="s">
        <v>494</v>
      </c>
      <c r="D293" s="45" t="s">
        <v>481</v>
      </c>
      <c r="E293" s="45">
        <v>300</v>
      </c>
      <c r="F293" s="49">
        <v>75</v>
      </c>
      <c r="G293" s="49">
        <v>75</v>
      </c>
      <c r="H293" s="49">
        <v>75</v>
      </c>
      <c r="I293" s="49">
        <v>75</v>
      </c>
      <c r="J293" s="67">
        <v>50000</v>
      </c>
      <c r="K293" s="67">
        <v>15000000</v>
      </c>
      <c r="L293" s="45" t="s">
        <v>321</v>
      </c>
      <c r="M293" s="59" t="s">
        <v>115</v>
      </c>
      <c r="N293" s="45" t="s">
        <v>333</v>
      </c>
      <c r="O293" s="151">
        <f t="shared" si="133"/>
        <v>3750000</v>
      </c>
      <c r="P293" s="151">
        <f t="shared" si="134"/>
        <v>3750000</v>
      </c>
      <c r="Q293" s="151">
        <f t="shared" si="135"/>
        <v>3750000</v>
      </c>
      <c r="R293" s="151">
        <f t="shared" si="136"/>
        <v>3750000</v>
      </c>
      <c r="S293" s="151">
        <f t="shared" si="137"/>
        <v>0</v>
      </c>
    </row>
    <row r="294" spans="1:19" s="34" customFormat="1" ht="33.75" customHeight="1" outlineLevel="1" x14ac:dyDescent="0.35">
      <c r="A294" s="165"/>
      <c r="B294" s="97">
        <f t="shared" si="138"/>
        <v>221</v>
      </c>
      <c r="C294" s="66" t="s">
        <v>495</v>
      </c>
      <c r="D294" s="45" t="s">
        <v>58</v>
      </c>
      <c r="E294" s="45">
        <v>200</v>
      </c>
      <c r="F294" s="49">
        <v>50</v>
      </c>
      <c r="G294" s="49">
        <v>50</v>
      </c>
      <c r="H294" s="49">
        <v>50</v>
      </c>
      <c r="I294" s="49">
        <v>50</v>
      </c>
      <c r="J294" s="67">
        <v>55000</v>
      </c>
      <c r="K294" s="67">
        <v>11000000</v>
      </c>
      <c r="L294" s="45" t="s">
        <v>321</v>
      </c>
      <c r="M294" s="59" t="s">
        <v>115</v>
      </c>
      <c r="N294" s="45" t="s">
        <v>334</v>
      </c>
      <c r="O294" s="151">
        <f t="shared" si="133"/>
        <v>2750000</v>
      </c>
      <c r="P294" s="151">
        <f t="shared" si="134"/>
        <v>2750000</v>
      </c>
      <c r="Q294" s="151">
        <f t="shared" si="135"/>
        <v>2750000</v>
      </c>
      <c r="R294" s="151">
        <f t="shared" si="136"/>
        <v>2750000</v>
      </c>
      <c r="S294" s="151">
        <f t="shared" si="137"/>
        <v>0</v>
      </c>
    </row>
    <row r="295" spans="1:19" s="34" customFormat="1" ht="56.25" customHeight="1" outlineLevel="1" x14ac:dyDescent="0.35">
      <c r="A295" s="165"/>
      <c r="B295" s="97">
        <f t="shared" si="138"/>
        <v>222</v>
      </c>
      <c r="C295" s="66" t="s">
        <v>496</v>
      </c>
      <c r="D295" s="45" t="s">
        <v>18</v>
      </c>
      <c r="E295" s="45">
        <v>260</v>
      </c>
      <c r="F295" s="49">
        <v>130</v>
      </c>
      <c r="G295" s="49">
        <v>130</v>
      </c>
      <c r="H295" s="49"/>
      <c r="I295" s="49"/>
      <c r="J295" s="67">
        <v>15000</v>
      </c>
      <c r="K295" s="67">
        <v>3900000</v>
      </c>
      <c r="L295" s="45" t="s">
        <v>321</v>
      </c>
      <c r="M295" s="59" t="s">
        <v>115</v>
      </c>
      <c r="N295" s="45" t="s">
        <v>332</v>
      </c>
      <c r="O295" s="151">
        <f t="shared" si="133"/>
        <v>1950000</v>
      </c>
      <c r="P295" s="151">
        <f t="shared" si="134"/>
        <v>1950000</v>
      </c>
      <c r="Q295" s="151">
        <f t="shared" si="135"/>
        <v>0</v>
      </c>
      <c r="R295" s="151">
        <f t="shared" si="136"/>
        <v>0</v>
      </c>
      <c r="S295" s="151">
        <f t="shared" si="137"/>
        <v>0</v>
      </c>
    </row>
    <row r="296" spans="1:19" s="34" customFormat="1" ht="56.25" customHeight="1" outlineLevel="1" x14ac:dyDescent="0.35">
      <c r="A296" s="165"/>
      <c r="B296" s="97">
        <f t="shared" si="138"/>
        <v>223</v>
      </c>
      <c r="C296" s="66" t="s">
        <v>497</v>
      </c>
      <c r="D296" s="45" t="s">
        <v>18</v>
      </c>
      <c r="E296" s="45">
        <v>500</v>
      </c>
      <c r="F296" s="49">
        <v>125</v>
      </c>
      <c r="G296" s="49">
        <v>125</v>
      </c>
      <c r="H296" s="49">
        <v>125</v>
      </c>
      <c r="I296" s="49">
        <v>125</v>
      </c>
      <c r="J296" s="67">
        <v>40000</v>
      </c>
      <c r="K296" s="67">
        <v>20000000</v>
      </c>
      <c r="L296" s="45" t="s">
        <v>321</v>
      </c>
      <c r="M296" s="59" t="s">
        <v>115</v>
      </c>
      <c r="N296" s="45" t="s">
        <v>335</v>
      </c>
      <c r="O296" s="151">
        <f t="shared" si="133"/>
        <v>5000000</v>
      </c>
      <c r="P296" s="151">
        <f t="shared" si="134"/>
        <v>5000000</v>
      </c>
      <c r="Q296" s="151">
        <f t="shared" si="135"/>
        <v>5000000</v>
      </c>
      <c r="R296" s="151">
        <f t="shared" si="136"/>
        <v>5000000</v>
      </c>
      <c r="S296" s="151">
        <f t="shared" si="137"/>
        <v>0</v>
      </c>
    </row>
    <row r="297" spans="1:19" s="34" customFormat="1" ht="47.25" outlineLevel="1" x14ac:dyDescent="0.35">
      <c r="A297" s="165"/>
      <c r="B297" s="97">
        <f t="shared" si="138"/>
        <v>224</v>
      </c>
      <c r="C297" s="66" t="s">
        <v>498</v>
      </c>
      <c r="D297" s="45" t="s">
        <v>18</v>
      </c>
      <c r="E297" s="45">
        <v>60</v>
      </c>
      <c r="F297" s="49">
        <v>30</v>
      </c>
      <c r="G297" s="49">
        <v>30</v>
      </c>
      <c r="H297" s="49"/>
      <c r="I297" s="45"/>
      <c r="J297" s="67">
        <v>300000</v>
      </c>
      <c r="K297" s="67">
        <v>18000000</v>
      </c>
      <c r="L297" s="45" t="s">
        <v>321</v>
      </c>
      <c r="M297" s="59" t="s">
        <v>115</v>
      </c>
      <c r="N297" s="45" t="s">
        <v>336</v>
      </c>
      <c r="O297" s="151">
        <f t="shared" si="133"/>
        <v>9000000</v>
      </c>
      <c r="P297" s="151">
        <f t="shared" si="134"/>
        <v>9000000</v>
      </c>
      <c r="Q297" s="151">
        <f t="shared" si="135"/>
        <v>0</v>
      </c>
      <c r="R297" s="151">
        <f t="shared" si="136"/>
        <v>0</v>
      </c>
      <c r="S297" s="151">
        <f t="shared" si="137"/>
        <v>0</v>
      </c>
    </row>
    <row r="298" spans="1:19" s="34" customFormat="1" ht="36.75" customHeight="1" outlineLevel="1" x14ac:dyDescent="0.35">
      <c r="A298" s="165"/>
      <c r="B298" s="97">
        <f t="shared" si="138"/>
        <v>225</v>
      </c>
      <c r="C298" s="66" t="s">
        <v>499</v>
      </c>
      <c r="D298" s="45" t="s">
        <v>18</v>
      </c>
      <c r="E298" s="45">
        <v>152</v>
      </c>
      <c r="F298" s="49">
        <v>76</v>
      </c>
      <c r="G298" s="49">
        <v>76</v>
      </c>
      <c r="H298" s="49"/>
      <c r="I298" s="45"/>
      <c r="J298" s="67">
        <v>50000</v>
      </c>
      <c r="K298" s="67">
        <v>7600000</v>
      </c>
      <c r="L298" s="45" t="s">
        <v>321</v>
      </c>
      <c r="M298" s="59" t="s">
        <v>115</v>
      </c>
      <c r="N298" s="45" t="s">
        <v>337</v>
      </c>
      <c r="O298" s="151">
        <f t="shared" si="133"/>
        <v>3800000</v>
      </c>
      <c r="P298" s="151">
        <f t="shared" si="134"/>
        <v>3800000</v>
      </c>
      <c r="Q298" s="151">
        <f t="shared" si="135"/>
        <v>0</v>
      </c>
      <c r="R298" s="151">
        <f t="shared" si="136"/>
        <v>0</v>
      </c>
      <c r="S298" s="151">
        <f t="shared" si="137"/>
        <v>0</v>
      </c>
    </row>
    <row r="299" spans="1:19" s="34" customFormat="1" ht="56.25" customHeight="1" outlineLevel="1" x14ac:dyDescent="0.35">
      <c r="A299" s="165"/>
      <c r="B299" s="97">
        <f t="shared" si="138"/>
        <v>226</v>
      </c>
      <c r="C299" s="109" t="s">
        <v>500</v>
      </c>
      <c r="D299" s="45" t="s">
        <v>18</v>
      </c>
      <c r="E299" s="45">
        <v>500</v>
      </c>
      <c r="F299" s="49">
        <v>250</v>
      </c>
      <c r="G299" s="49">
        <v>250</v>
      </c>
      <c r="H299" s="49"/>
      <c r="I299" s="49"/>
      <c r="J299" s="67">
        <v>63000</v>
      </c>
      <c r="K299" s="67">
        <v>31500000</v>
      </c>
      <c r="L299" s="45" t="s">
        <v>321</v>
      </c>
      <c r="M299" s="59" t="s">
        <v>115</v>
      </c>
      <c r="N299" s="45" t="s">
        <v>338</v>
      </c>
      <c r="O299" s="151">
        <f t="shared" si="133"/>
        <v>15750000</v>
      </c>
      <c r="P299" s="151">
        <f t="shared" si="134"/>
        <v>15750000</v>
      </c>
      <c r="Q299" s="151">
        <f t="shared" si="135"/>
        <v>0</v>
      </c>
      <c r="R299" s="151">
        <f t="shared" si="136"/>
        <v>0</v>
      </c>
      <c r="S299" s="151">
        <f t="shared" si="137"/>
        <v>0</v>
      </c>
    </row>
    <row r="300" spans="1:19" s="34" customFormat="1" ht="56.25" customHeight="1" outlineLevel="1" x14ac:dyDescent="0.35">
      <c r="A300" s="165"/>
      <c r="B300" s="97">
        <f t="shared" si="138"/>
        <v>227</v>
      </c>
      <c r="C300" s="66" t="s">
        <v>501</v>
      </c>
      <c r="D300" s="45" t="s">
        <v>18</v>
      </c>
      <c r="E300" s="45">
        <v>500</v>
      </c>
      <c r="F300" s="49">
        <v>125</v>
      </c>
      <c r="G300" s="49">
        <v>125</v>
      </c>
      <c r="H300" s="49">
        <v>125</v>
      </c>
      <c r="I300" s="49">
        <v>125</v>
      </c>
      <c r="J300" s="67">
        <v>25000</v>
      </c>
      <c r="K300" s="67">
        <v>12500000</v>
      </c>
      <c r="L300" s="45" t="s">
        <v>321</v>
      </c>
      <c r="M300" s="59" t="s">
        <v>115</v>
      </c>
      <c r="N300" s="46" t="s">
        <v>339</v>
      </c>
      <c r="O300" s="151">
        <f t="shared" si="133"/>
        <v>3125000</v>
      </c>
      <c r="P300" s="151">
        <f t="shared" si="134"/>
        <v>3125000</v>
      </c>
      <c r="Q300" s="151">
        <f t="shared" si="135"/>
        <v>3125000</v>
      </c>
      <c r="R300" s="151">
        <f t="shared" si="136"/>
        <v>3125000</v>
      </c>
      <c r="S300" s="151">
        <f t="shared" si="137"/>
        <v>0</v>
      </c>
    </row>
    <row r="301" spans="1:19" s="34" customFormat="1" ht="56.25" customHeight="1" outlineLevel="1" x14ac:dyDescent="0.35">
      <c r="A301" s="165"/>
      <c r="B301" s="97">
        <f t="shared" si="138"/>
        <v>228</v>
      </c>
      <c r="C301" s="66" t="s">
        <v>502</v>
      </c>
      <c r="D301" s="45" t="s">
        <v>18</v>
      </c>
      <c r="E301" s="45">
        <v>160</v>
      </c>
      <c r="F301" s="49">
        <v>160</v>
      </c>
      <c r="G301" s="49"/>
      <c r="H301" s="49"/>
      <c r="I301" s="49"/>
      <c r="J301" s="67">
        <v>72500</v>
      </c>
      <c r="K301" s="67">
        <v>11600000</v>
      </c>
      <c r="L301" s="45" t="s">
        <v>321</v>
      </c>
      <c r="M301" s="59" t="s">
        <v>115</v>
      </c>
      <c r="N301" s="46" t="s">
        <v>339</v>
      </c>
      <c r="O301" s="151">
        <f t="shared" si="133"/>
        <v>11600000</v>
      </c>
      <c r="P301" s="151">
        <f t="shared" si="134"/>
        <v>0</v>
      </c>
      <c r="Q301" s="151">
        <f t="shared" si="135"/>
        <v>0</v>
      </c>
      <c r="R301" s="151">
        <f t="shared" si="136"/>
        <v>0</v>
      </c>
      <c r="S301" s="151">
        <f t="shared" si="137"/>
        <v>0</v>
      </c>
    </row>
    <row r="302" spans="1:19" s="34" customFormat="1" ht="56.25" customHeight="1" outlineLevel="1" x14ac:dyDescent="0.35">
      <c r="A302" s="165"/>
      <c r="B302" s="97">
        <f t="shared" si="138"/>
        <v>229</v>
      </c>
      <c r="C302" s="66" t="s">
        <v>503</v>
      </c>
      <c r="D302" s="45" t="s">
        <v>18</v>
      </c>
      <c r="E302" s="45">
        <v>100</v>
      </c>
      <c r="F302" s="49">
        <v>50</v>
      </c>
      <c r="G302" s="49">
        <v>50</v>
      </c>
      <c r="H302" s="49"/>
      <c r="I302" s="45"/>
      <c r="J302" s="67">
        <v>35000</v>
      </c>
      <c r="K302" s="67">
        <v>3500000</v>
      </c>
      <c r="L302" s="45" t="s">
        <v>321</v>
      </c>
      <c r="M302" s="59" t="s">
        <v>115</v>
      </c>
      <c r="N302" s="46" t="s">
        <v>339</v>
      </c>
      <c r="O302" s="151">
        <f t="shared" si="133"/>
        <v>1750000</v>
      </c>
      <c r="P302" s="151">
        <f t="shared" si="134"/>
        <v>1750000</v>
      </c>
      <c r="Q302" s="151">
        <f t="shared" si="135"/>
        <v>0</v>
      </c>
      <c r="R302" s="151">
        <f t="shared" si="136"/>
        <v>0</v>
      </c>
      <c r="S302" s="151">
        <f t="shared" si="137"/>
        <v>0</v>
      </c>
    </row>
    <row r="303" spans="1:19" s="34" customFormat="1" ht="56.25" customHeight="1" outlineLevel="1" x14ac:dyDescent="0.35">
      <c r="A303" s="165"/>
      <c r="B303" s="97">
        <f t="shared" si="138"/>
        <v>230</v>
      </c>
      <c r="C303" s="66" t="s">
        <v>504</v>
      </c>
      <c r="D303" s="45" t="s">
        <v>18</v>
      </c>
      <c r="E303" s="45">
        <v>100</v>
      </c>
      <c r="F303" s="49">
        <v>100</v>
      </c>
      <c r="G303" s="49"/>
      <c r="H303" s="49"/>
      <c r="I303" s="45"/>
      <c r="J303" s="67">
        <v>35000</v>
      </c>
      <c r="K303" s="67">
        <v>3500000</v>
      </c>
      <c r="L303" s="45" t="s">
        <v>321</v>
      </c>
      <c r="M303" s="59" t="s">
        <v>115</v>
      </c>
      <c r="N303" s="46" t="s">
        <v>339</v>
      </c>
      <c r="O303" s="151">
        <f t="shared" si="133"/>
        <v>3500000</v>
      </c>
      <c r="P303" s="151">
        <f t="shared" si="134"/>
        <v>0</v>
      </c>
      <c r="Q303" s="151">
        <f t="shared" si="135"/>
        <v>0</v>
      </c>
      <c r="R303" s="151">
        <f t="shared" si="136"/>
        <v>0</v>
      </c>
      <c r="S303" s="151">
        <f t="shared" si="137"/>
        <v>0</v>
      </c>
    </row>
    <row r="304" spans="1:19" s="34" customFormat="1" ht="56.25" customHeight="1" outlineLevel="1" x14ac:dyDescent="0.35">
      <c r="A304" s="165"/>
      <c r="B304" s="97">
        <f t="shared" si="138"/>
        <v>231</v>
      </c>
      <c r="C304" s="66" t="s">
        <v>505</v>
      </c>
      <c r="D304" s="45" t="s">
        <v>18</v>
      </c>
      <c r="E304" s="45">
        <v>100</v>
      </c>
      <c r="F304" s="49">
        <v>100</v>
      </c>
      <c r="G304" s="49"/>
      <c r="H304" s="49"/>
      <c r="I304" s="45"/>
      <c r="J304" s="67">
        <v>35000</v>
      </c>
      <c r="K304" s="67">
        <v>3500000</v>
      </c>
      <c r="L304" s="45" t="s">
        <v>321</v>
      </c>
      <c r="M304" s="59" t="s">
        <v>115</v>
      </c>
      <c r="N304" s="46" t="s">
        <v>339</v>
      </c>
      <c r="O304" s="151">
        <f t="shared" si="133"/>
        <v>3500000</v>
      </c>
      <c r="P304" s="151">
        <f t="shared" si="134"/>
        <v>0</v>
      </c>
      <c r="Q304" s="151">
        <f t="shared" si="135"/>
        <v>0</v>
      </c>
      <c r="R304" s="151">
        <f t="shared" si="136"/>
        <v>0</v>
      </c>
      <c r="S304" s="151">
        <f t="shared" si="137"/>
        <v>0</v>
      </c>
    </row>
    <row r="305" spans="1:19" s="34" customFormat="1" ht="56.25" customHeight="1" outlineLevel="1" x14ac:dyDescent="0.35">
      <c r="A305" s="165"/>
      <c r="B305" s="97">
        <f t="shared" si="138"/>
        <v>232</v>
      </c>
      <c r="C305" s="66" t="s">
        <v>506</v>
      </c>
      <c r="D305" s="45" t="s">
        <v>18</v>
      </c>
      <c r="E305" s="45">
        <v>40</v>
      </c>
      <c r="F305" s="49">
        <v>10</v>
      </c>
      <c r="G305" s="49">
        <v>10</v>
      </c>
      <c r="H305" s="49">
        <v>10</v>
      </c>
      <c r="I305" s="45">
        <v>10</v>
      </c>
      <c r="J305" s="67">
        <v>35000</v>
      </c>
      <c r="K305" s="67">
        <v>1400000</v>
      </c>
      <c r="L305" s="45" t="s">
        <v>321</v>
      </c>
      <c r="M305" s="59" t="s">
        <v>115</v>
      </c>
      <c r="N305" s="46" t="s">
        <v>339</v>
      </c>
      <c r="O305" s="151">
        <f t="shared" si="133"/>
        <v>350000</v>
      </c>
      <c r="P305" s="151">
        <f t="shared" si="134"/>
        <v>350000</v>
      </c>
      <c r="Q305" s="151">
        <f t="shared" si="135"/>
        <v>350000</v>
      </c>
      <c r="R305" s="151">
        <f t="shared" si="136"/>
        <v>350000</v>
      </c>
      <c r="S305" s="151">
        <f t="shared" si="137"/>
        <v>0</v>
      </c>
    </row>
    <row r="306" spans="1:19" s="34" customFormat="1" ht="56.25" customHeight="1" outlineLevel="1" x14ac:dyDescent="0.35">
      <c r="A306" s="165"/>
      <c r="B306" s="97">
        <f t="shared" si="138"/>
        <v>233</v>
      </c>
      <c r="C306" s="66" t="s">
        <v>507</v>
      </c>
      <c r="D306" s="45" t="s">
        <v>18</v>
      </c>
      <c r="E306" s="45">
        <v>500</v>
      </c>
      <c r="F306" s="49">
        <v>125</v>
      </c>
      <c r="G306" s="49">
        <v>125</v>
      </c>
      <c r="H306" s="49">
        <v>125</v>
      </c>
      <c r="I306" s="49">
        <v>125</v>
      </c>
      <c r="J306" s="67">
        <v>2700</v>
      </c>
      <c r="K306" s="67">
        <v>1350000</v>
      </c>
      <c r="L306" s="45" t="s">
        <v>321</v>
      </c>
      <c r="M306" s="59" t="s">
        <v>115</v>
      </c>
      <c r="N306" s="46" t="s">
        <v>339</v>
      </c>
      <c r="O306" s="151">
        <f t="shared" si="133"/>
        <v>337500</v>
      </c>
      <c r="P306" s="151">
        <f t="shared" si="134"/>
        <v>337500</v>
      </c>
      <c r="Q306" s="151">
        <f t="shared" si="135"/>
        <v>337500</v>
      </c>
      <c r="R306" s="151">
        <f t="shared" si="136"/>
        <v>337500</v>
      </c>
      <c r="S306" s="151">
        <f t="shared" si="137"/>
        <v>0</v>
      </c>
    </row>
    <row r="307" spans="1:19" s="34" customFormat="1" ht="56.25" customHeight="1" outlineLevel="1" x14ac:dyDescent="0.35">
      <c r="A307" s="165"/>
      <c r="B307" s="97">
        <f t="shared" si="138"/>
        <v>234</v>
      </c>
      <c r="C307" s="66" t="s">
        <v>508</v>
      </c>
      <c r="D307" s="45" t="s">
        <v>18</v>
      </c>
      <c r="E307" s="45">
        <v>1300</v>
      </c>
      <c r="F307" s="49">
        <v>650</v>
      </c>
      <c r="G307" s="49">
        <v>650</v>
      </c>
      <c r="H307" s="49"/>
      <c r="I307" s="49"/>
      <c r="J307" s="67">
        <v>25000</v>
      </c>
      <c r="K307" s="67">
        <v>32500000</v>
      </c>
      <c r="L307" s="45" t="s">
        <v>321</v>
      </c>
      <c r="M307" s="59" t="s">
        <v>115</v>
      </c>
      <c r="N307" s="46" t="s">
        <v>339</v>
      </c>
      <c r="O307" s="151">
        <f t="shared" si="133"/>
        <v>16250000</v>
      </c>
      <c r="P307" s="151">
        <f t="shared" si="134"/>
        <v>16250000</v>
      </c>
      <c r="Q307" s="151">
        <f t="shared" si="135"/>
        <v>0</v>
      </c>
      <c r="R307" s="151">
        <f t="shared" si="136"/>
        <v>0</v>
      </c>
      <c r="S307" s="151">
        <f t="shared" si="137"/>
        <v>0</v>
      </c>
    </row>
    <row r="308" spans="1:19" s="34" customFormat="1" ht="47.25" outlineLevel="1" x14ac:dyDescent="0.35">
      <c r="A308" s="165"/>
      <c r="B308" s="97">
        <f t="shared" si="138"/>
        <v>235</v>
      </c>
      <c r="C308" s="66" t="s">
        <v>509</v>
      </c>
      <c r="D308" s="45" t="s">
        <v>18</v>
      </c>
      <c r="E308" s="45">
        <v>120</v>
      </c>
      <c r="F308" s="49">
        <v>60</v>
      </c>
      <c r="G308" s="49">
        <v>60</v>
      </c>
      <c r="H308" s="49"/>
      <c r="I308" s="49"/>
      <c r="J308" s="67">
        <v>49333.333333333336</v>
      </c>
      <c r="K308" s="67">
        <v>5920000</v>
      </c>
      <c r="L308" s="45" t="s">
        <v>321</v>
      </c>
      <c r="M308" s="59" t="s">
        <v>115</v>
      </c>
      <c r="N308" s="46" t="s">
        <v>339</v>
      </c>
      <c r="O308" s="151">
        <f t="shared" si="133"/>
        <v>2960000</v>
      </c>
      <c r="P308" s="151">
        <f t="shared" si="134"/>
        <v>2960000</v>
      </c>
      <c r="Q308" s="151">
        <f t="shared" si="135"/>
        <v>0</v>
      </c>
      <c r="R308" s="151">
        <f t="shared" si="136"/>
        <v>0</v>
      </c>
      <c r="S308" s="151">
        <f t="shared" si="137"/>
        <v>0</v>
      </c>
    </row>
    <row r="309" spans="1:19" s="34" customFormat="1" ht="56.25" customHeight="1" outlineLevel="1" x14ac:dyDescent="0.35">
      <c r="A309" s="165"/>
      <c r="B309" s="97">
        <f t="shared" si="138"/>
        <v>236</v>
      </c>
      <c r="C309" s="66" t="s">
        <v>510</v>
      </c>
      <c r="D309" s="45" t="s">
        <v>18</v>
      </c>
      <c r="E309" s="45">
        <v>500</v>
      </c>
      <c r="F309" s="49">
        <v>125</v>
      </c>
      <c r="G309" s="49">
        <v>125</v>
      </c>
      <c r="H309" s="49">
        <v>125</v>
      </c>
      <c r="I309" s="49">
        <v>125</v>
      </c>
      <c r="J309" s="67">
        <v>4500</v>
      </c>
      <c r="K309" s="67">
        <v>2250000</v>
      </c>
      <c r="L309" s="45" t="s">
        <v>321</v>
      </c>
      <c r="M309" s="59" t="s">
        <v>115</v>
      </c>
      <c r="N309" s="45" t="s">
        <v>340</v>
      </c>
      <c r="O309" s="151">
        <f t="shared" si="133"/>
        <v>562500</v>
      </c>
      <c r="P309" s="151">
        <f t="shared" si="134"/>
        <v>562500</v>
      </c>
      <c r="Q309" s="151">
        <f t="shared" si="135"/>
        <v>562500</v>
      </c>
      <c r="R309" s="151">
        <f t="shared" si="136"/>
        <v>562500</v>
      </c>
      <c r="S309" s="151">
        <f t="shared" si="137"/>
        <v>0</v>
      </c>
    </row>
    <row r="310" spans="1:19" s="34" customFormat="1" ht="56.25" customHeight="1" outlineLevel="1" x14ac:dyDescent="0.35">
      <c r="A310" s="165"/>
      <c r="B310" s="97">
        <f t="shared" si="138"/>
        <v>237</v>
      </c>
      <c r="C310" s="66" t="s">
        <v>511</v>
      </c>
      <c r="D310" s="45" t="s">
        <v>18</v>
      </c>
      <c r="E310" s="45">
        <v>500</v>
      </c>
      <c r="F310" s="49">
        <v>125</v>
      </c>
      <c r="G310" s="49">
        <v>125</v>
      </c>
      <c r="H310" s="49">
        <v>125</v>
      </c>
      <c r="I310" s="49">
        <v>125</v>
      </c>
      <c r="J310" s="67">
        <v>45000</v>
      </c>
      <c r="K310" s="67">
        <v>22500000</v>
      </c>
      <c r="L310" s="45" t="s">
        <v>321</v>
      </c>
      <c r="M310" s="59" t="s">
        <v>115</v>
      </c>
      <c r="N310" s="45" t="s">
        <v>341</v>
      </c>
      <c r="O310" s="151">
        <f t="shared" si="133"/>
        <v>5625000</v>
      </c>
      <c r="P310" s="151">
        <f t="shared" si="134"/>
        <v>5625000</v>
      </c>
      <c r="Q310" s="151">
        <f t="shared" si="135"/>
        <v>5625000</v>
      </c>
      <c r="R310" s="151">
        <f t="shared" si="136"/>
        <v>5625000</v>
      </c>
      <c r="S310" s="151">
        <f t="shared" si="137"/>
        <v>0</v>
      </c>
    </row>
    <row r="311" spans="1:19" s="34" customFormat="1" ht="56.25" customHeight="1" outlineLevel="1" x14ac:dyDescent="0.35">
      <c r="A311" s="165"/>
      <c r="B311" s="97">
        <f t="shared" si="138"/>
        <v>238</v>
      </c>
      <c r="C311" s="66" t="s">
        <v>512</v>
      </c>
      <c r="D311" s="45" t="s">
        <v>18</v>
      </c>
      <c r="E311" s="45">
        <v>300</v>
      </c>
      <c r="F311" s="49">
        <v>75</v>
      </c>
      <c r="G311" s="49">
        <v>75</v>
      </c>
      <c r="H311" s="49">
        <v>75</v>
      </c>
      <c r="I311" s="49">
        <v>75</v>
      </c>
      <c r="J311" s="67">
        <v>200000</v>
      </c>
      <c r="K311" s="67">
        <v>60000000</v>
      </c>
      <c r="L311" s="45" t="s">
        <v>321</v>
      </c>
      <c r="M311" s="59" t="s">
        <v>115</v>
      </c>
      <c r="N311" s="45" t="s">
        <v>342</v>
      </c>
      <c r="O311" s="151">
        <f t="shared" si="133"/>
        <v>15000000</v>
      </c>
      <c r="P311" s="151">
        <f t="shared" si="134"/>
        <v>15000000</v>
      </c>
      <c r="Q311" s="151">
        <f t="shared" si="135"/>
        <v>15000000</v>
      </c>
      <c r="R311" s="151">
        <f t="shared" si="136"/>
        <v>15000000</v>
      </c>
      <c r="S311" s="151">
        <f t="shared" si="137"/>
        <v>0</v>
      </c>
    </row>
    <row r="312" spans="1:19" s="34" customFormat="1" ht="88.5" customHeight="1" outlineLevel="1" x14ac:dyDescent="0.35">
      <c r="A312" s="165"/>
      <c r="B312" s="97">
        <f t="shared" si="138"/>
        <v>239</v>
      </c>
      <c r="C312" s="66" t="s">
        <v>513</v>
      </c>
      <c r="D312" s="45" t="s">
        <v>58</v>
      </c>
      <c r="E312" s="45">
        <v>300</v>
      </c>
      <c r="F312" s="49">
        <v>150</v>
      </c>
      <c r="G312" s="49">
        <v>150</v>
      </c>
      <c r="H312" s="49"/>
      <c r="I312" s="49"/>
      <c r="J312" s="67">
        <v>400000</v>
      </c>
      <c r="K312" s="67">
        <v>120000000</v>
      </c>
      <c r="L312" s="45" t="s">
        <v>321</v>
      </c>
      <c r="M312" s="59" t="s">
        <v>115</v>
      </c>
      <c r="N312" s="45" t="s">
        <v>343</v>
      </c>
      <c r="O312" s="151">
        <f t="shared" si="133"/>
        <v>60000000</v>
      </c>
      <c r="P312" s="151">
        <f t="shared" si="134"/>
        <v>60000000</v>
      </c>
      <c r="Q312" s="151">
        <f t="shared" si="135"/>
        <v>0</v>
      </c>
      <c r="R312" s="151">
        <f t="shared" si="136"/>
        <v>0</v>
      </c>
      <c r="S312" s="151">
        <f t="shared" si="137"/>
        <v>0</v>
      </c>
    </row>
    <row r="313" spans="1:19" s="34" customFormat="1" ht="61.5" customHeight="1" outlineLevel="1" x14ac:dyDescent="0.35">
      <c r="A313" s="165"/>
      <c r="B313" s="97">
        <f t="shared" si="138"/>
        <v>240</v>
      </c>
      <c r="C313" s="66" t="s">
        <v>514</v>
      </c>
      <c r="D313" s="45" t="s">
        <v>58</v>
      </c>
      <c r="E313" s="45">
        <v>150</v>
      </c>
      <c r="F313" s="49">
        <v>75</v>
      </c>
      <c r="G313" s="49">
        <v>75</v>
      </c>
      <c r="H313" s="49"/>
      <c r="I313" s="45"/>
      <c r="J313" s="67">
        <v>666666.66666666663</v>
      </c>
      <c r="K313" s="67">
        <v>100000000</v>
      </c>
      <c r="L313" s="45" t="s">
        <v>321</v>
      </c>
      <c r="M313" s="59" t="s">
        <v>115</v>
      </c>
      <c r="N313" s="45" t="s">
        <v>344</v>
      </c>
      <c r="O313" s="151">
        <f t="shared" si="133"/>
        <v>50000000</v>
      </c>
      <c r="P313" s="151">
        <f t="shared" si="134"/>
        <v>50000000</v>
      </c>
      <c r="Q313" s="151">
        <f t="shared" si="135"/>
        <v>0</v>
      </c>
      <c r="R313" s="151">
        <f t="shared" si="136"/>
        <v>0</v>
      </c>
      <c r="S313" s="151">
        <f t="shared" si="137"/>
        <v>0</v>
      </c>
    </row>
    <row r="314" spans="1:19" s="34" customFormat="1" ht="56.25" customHeight="1" outlineLevel="1" x14ac:dyDescent="0.35">
      <c r="A314" s="165"/>
      <c r="B314" s="97">
        <f t="shared" si="138"/>
        <v>241</v>
      </c>
      <c r="C314" s="66" t="s">
        <v>515</v>
      </c>
      <c r="D314" s="45" t="s">
        <v>18</v>
      </c>
      <c r="E314" s="45">
        <v>500</v>
      </c>
      <c r="F314" s="110">
        <v>125</v>
      </c>
      <c r="G314" s="110">
        <v>125</v>
      </c>
      <c r="H314" s="49">
        <v>125</v>
      </c>
      <c r="I314" s="45">
        <v>125</v>
      </c>
      <c r="J314" s="67">
        <v>2000000</v>
      </c>
      <c r="K314" s="67">
        <v>1000000000</v>
      </c>
      <c r="L314" s="45" t="s">
        <v>321</v>
      </c>
      <c r="M314" s="59" t="s">
        <v>115</v>
      </c>
      <c r="N314" s="111" t="s">
        <v>345</v>
      </c>
      <c r="O314" s="151">
        <f t="shared" si="133"/>
        <v>250000000</v>
      </c>
      <c r="P314" s="151">
        <f t="shared" si="134"/>
        <v>250000000</v>
      </c>
      <c r="Q314" s="151">
        <f t="shared" si="135"/>
        <v>250000000</v>
      </c>
      <c r="R314" s="151">
        <f t="shared" si="136"/>
        <v>250000000</v>
      </c>
      <c r="S314" s="151">
        <f t="shared" si="137"/>
        <v>0</v>
      </c>
    </row>
    <row r="315" spans="1:19" s="34" customFormat="1" ht="56.25" customHeight="1" outlineLevel="1" x14ac:dyDescent="0.35">
      <c r="A315" s="165"/>
      <c r="B315" s="97">
        <f t="shared" si="138"/>
        <v>242</v>
      </c>
      <c r="C315" s="112" t="s">
        <v>516</v>
      </c>
      <c r="D315" s="45" t="s">
        <v>15</v>
      </c>
      <c r="E315" s="45">
        <v>10</v>
      </c>
      <c r="F315" s="110">
        <v>4</v>
      </c>
      <c r="G315" s="110">
        <v>2</v>
      </c>
      <c r="H315" s="49">
        <v>2</v>
      </c>
      <c r="I315" s="45">
        <v>2</v>
      </c>
      <c r="J315" s="67">
        <v>100000000</v>
      </c>
      <c r="K315" s="67">
        <v>1000000000</v>
      </c>
      <c r="L315" s="45" t="s">
        <v>321</v>
      </c>
      <c r="M315" s="59" t="s">
        <v>115</v>
      </c>
      <c r="N315" s="111" t="s">
        <v>345</v>
      </c>
      <c r="O315" s="151">
        <f t="shared" si="133"/>
        <v>400000000</v>
      </c>
      <c r="P315" s="151">
        <f t="shared" si="134"/>
        <v>200000000</v>
      </c>
      <c r="Q315" s="151">
        <f t="shared" si="135"/>
        <v>200000000</v>
      </c>
      <c r="R315" s="151">
        <f t="shared" si="136"/>
        <v>200000000</v>
      </c>
      <c r="S315" s="151">
        <f t="shared" si="137"/>
        <v>0</v>
      </c>
    </row>
    <row r="316" spans="1:19" s="34" customFormat="1" ht="56.25" customHeight="1" outlineLevel="1" x14ac:dyDescent="0.35">
      <c r="A316" s="165"/>
      <c r="B316" s="97">
        <f t="shared" si="138"/>
        <v>243</v>
      </c>
      <c r="C316" s="66" t="s">
        <v>517</v>
      </c>
      <c r="D316" s="45" t="s">
        <v>18</v>
      </c>
      <c r="E316" s="45">
        <v>15000</v>
      </c>
      <c r="F316" s="110">
        <v>5000</v>
      </c>
      <c r="G316" s="110">
        <v>5000</v>
      </c>
      <c r="H316" s="49">
        <v>5000</v>
      </c>
      <c r="I316" s="45"/>
      <c r="J316" s="67">
        <v>4000</v>
      </c>
      <c r="K316" s="67">
        <v>60000000</v>
      </c>
      <c r="L316" s="45" t="s">
        <v>321</v>
      </c>
      <c r="M316" s="59" t="s">
        <v>115</v>
      </c>
      <c r="N316" s="111" t="s">
        <v>345</v>
      </c>
      <c r="O316" s="151">
        <f t="shared" si="133"/>
        <v>20000000</v>
      </c>
      <c r="P316" s="151">
        <f t="shared" si="134"/>
        <v>20000000</v>
      </c>
      <c r="Q316" s="151">
        <f t="shared" si="135"/>
        <v>20000000</v>
      </c>
      <c r="R316" s="151">
        <f t="shared" si="136"/>
        <v>0</v>
      </c>
      <c r="S316" s="151">
        <f t="shared" si="137"/>
        <v>0</v>
      </c>
    </row>
    <row r="317" spans="1:19" s="34" customFormat="1" ht="74.25" customHeight="1" outlineLevel="1" x14ac:dyDescent="0.35">
      <c r="A317" s="165"/>
      <c r="B317" s="97">
        <f t="shared" si="138"/>
        <v>244</v>
      </c>
      <c r="C317" s="66" t="s">
        <v>518</v>
      </c>
      <c r="D317" s="45" t="s">
        <v>18</v>
      </c>
      <c r="E317" s="45">
        <v>100</v>
      </c>
      <c r="F317" s="110">
        <v>25</v>
      </c>
      <c r="G317" s="110">
        <v>25</v>
      </c>
      <c r="H317" s="49">
        <v>25</v>
      </c>
      <c r="I317" s="45">
        <v>25</v>
      </c>
      <c r="J317" s="67">
        <v>80000</v>
      </c>
      <c r="K317" s="67">
        <v>8000000</v>
      </c>
      <c r="L317" s="45" t="s">
        <v>321</v>
      </c>
      <c r="M317" s="59" t="s">
        <v>115</v>
      </c>
      <c r="N317" s="111" t="s">
        <v>346</v>
      </c>
      <c r="O317" s="151">
        <f t="shared" si="133"/>
        <v>2000000</v>
      </c>
      <c r="P317" s="151">
        <f t="shared" si="134"/>
        <v>2000000</v>
      </c>
      <c r="Q317" s="151">
        <f t="shared" si="135"/>
        <v>2000000</v>
      </c>
      <c r="R317" s="151">
        <f t="shared" si="136"/>
        <v>2000000</v>
      </c>
      <c r="S317" s="151">
        <f t="shared" si="137"/>
        <v>0</v>
      </c>
    </row>
    <row r="318" spans="1:19" s="34" customFormat="1" ht="81.75" customHeight="1" outlineLevel="1" x14ac:dyDescent="0.35">
      <c r="A318" s="165"/>
      <c r="B318" s="97">
        <f t="shared" si="138"/>
        <v>245</v>
      </c>
      <c r="C318" s="66" t="s">
        <v>519</v>
      </c>
      <c r="D318" s="45" t="s">
        <v>18</v>
      </c>
      <c r="E318" s="45">
        <v>2000</v>
      </c>
      <c r="F318" s="110">
        <v>500</v>
      </c>
      <c r="G318" s="110">
        <v>500</v>
      </c>
      <c r="H318" s="49">
        <v>500</v>
      </c>
      <c r="I318" s="45">
        <v>500</v>
      </c>
      <c r="J318" s="67">
        <v>5000</v>
      </c>
      <c r="K318" s="67">
        <v>10000000</v>
      </c>
      <c r="L318" s="45" t="s">
        <v>321</v>
      </c>
      <c r="M318" s="59" t="s">
        <v>115</v>
      </c>
      <c r="N318" s="111" t="s">
        <v>346</v>
      </c>
      <c r="O318" s="151">
        <f t="shared" si="133"/>
        <v>2500000</v>
      </c>
      <c r="P318" s="151">
        <f t="shared" si="134"/>
        <v>2500000</v>
      </c>
      <c r="Q318" s="151">
        <f t="shared" si="135"/>
        <v>2500000</v>
      </c>
      <c r="R318" s="151">
        <f t="shared" si="136"/>
        <v>2500000</v>
      </c>
      <c r="S318" s="151">
        <f t="shared" si="137"/>
        <v>0</v>
      </c>
    </row>
    <row r="319" spans="1:19" s="34" customFormat="1" ht="75" customHeight="1" outlineLevel="1" x14ac:dyDescent="0.35">
      <c r="A319" s="165"/>
      <c r="B319" s="97">
        <f t="shared" si="138"/>
        <v>246</v>
      </c>
      <c r="C319" s="66" t="s">
        <v>520</v>
      </c>
      <c r="D319" s="45" t="s">
        <v>18</v>
      </c>
      <c r="E319" s="45">
        <v>2000</v>
      </c>
      <c r="F319" s="110">
        <v>1000</v>
      </c>
      <c r="G319" s="110">
        <v>1000</v>
      </c>
      <c r="H319" s="49"/>
      <c r="I319" s="45"/>
      <c r="J319" s="67">
        <v>35000</v>
      </c>
      <c r="K319" s="67">
        <v>70000000</v>
      </c>
      <c r="L319" s="45" t="s">
        <v>321</v>
      </c>
      <c r="M319" s="59" t="s">
        <v>115</v>
      </c>
      <c r="N319" s="111" t="s">
        <v>346</v>
      </c>
      <c r="O319" s="151">
        <f t="shared" si="133"/>
        <v>35000000</v>
      </c>
      <c r="P319" s="151">
        <f t="shared" si="134"/>
        <v>35000000</v>
      </c>
      <c r="Q319" s="151">
        <f t="shared" si="135"/>
        <v>0</v>
      </c>
      <c r="R319" s="151">
        <f t="shared" si="136"/>
        <v>0</v>
      </c>
      <c r="S319" s="151">
        <f t="shared" si="137"/>
        <v>0</v>
      </c>
    </row>
    <row r="320" spans="1:19" s="34" customFormat="1" ht="72.75" customHeight="1" outlineLevel="1" x14ac:dyDescent="0.35">
      <c r="A320" s="165"/>
      <c r="B320" s="97">
        <f t="shared" si="138"/>
        <v>247</v>
      </c>
      <c r="C320" s="112" t="s">
        <v>521</v>
      </c>
      <c r="D320" s="45" t="s">
        <v>522</v>
      </c>
      <c r="E320" s="45">
        <v>2000</v>
      </c>
      <c r="F320" s="110">
        <v>500</v>
      </c>
      <c r="G320" s="110">
        <v>500</v>
      </c>
      <c r="H320" s="49">
        <v>500</v>
      </c>
      <c r="I320" s="45">
        <v>500</v>
      </c>
      <c r="J320" s="67">
        <v>35000</v>
      </c>
      <c r="K320" s="67">
        <v>70000000</v>
      </c>
      <c r="L320" s="45" t="s">
        <v>321</v>
      </c>
      <c r="M320" s="59" t="s">
        <v>115</v>
      </c>
      <c r="N320" s="111" t="s">
        <v>346</v>
      </c>
      <c r="O320" s="151">
        <f t="shared" si="133"/>
        <v>17500000</v>
      </c>
      <c r="P320" s="151">
        <f t="shared" si="134"/>
        <v>17500000</v>
      </c>
      <c r="Q320" s="151">
        <f t="shared" si="135"/>
        <v>17500000</v>
      </c>
      <c r="R320" s="151">
        <f t="shared" si="136"/>
        <v>17500000</v>
      </c>
      <c r="S320" s="151">
        <f t="shared" si="137"/>
        <v>0</v>
      </c>
    </row>
    <row r="321" spans="1:19" s="34" customFormat="1" ht="76.5" customHeight="1" outlineLevel="1" x14ac:dyDescent="0.35">
      <c r="A321" s="165"/>
      <c r="B321" s="97">
        <f t="shared" si="138"/>
        <v>248</v>
      </c>
      <c r="C321" s="112" t="s">
        <v>523</v>
      </c>
      <c r="D321" s="45" t="s">
        <v>18</v>
      </c>
      <c r="E321" s="45">
        <v>3000</v>
      </c>
      <c r="F321" s="49">
        <v>750</v>
      </c>
      <c r="G321" s="49">
        <v>750</v>
      </c>
      <c r="H321" s="49">
        <v>750</v>
      </c>
      <c r="I321" s="45">
        <v>750</v>
      </c>
      <c r="J321" s="67">
        <v>5000</v>
      </c>
      <c r="K321" s="67">
        <v>15000000</v>
      </c>
      <c r="L321" s="45" t="s">
        <v>321</v>
      </c>
      <c r="M321" s="59" t="s">
        <v>115</v>
      </c>
      <c r="N321" s="111" t="s">
        <v>346</v>
      </c>
      <c r="O321" s="151">
        <f t="shared" si="133"/>
        <v>3750000</v>
      </c>
      <c r="P321" s="151">
        <f t="shared" si="134"/>
        <v>3750000</v>
      </c>
      <c r="Q321" s="151">
        <f t="shared" si="135"/>
        <v>3750000</v>
      </c>
      <c r="R321" s="151">
        <f t="shared" si="136"/>
        <v>3750000</v>
      </c>
      <c r="S321" s="151">
        <f t="shared" si="137"/>
        <v>0</v>
      </c>
    </row>
    <row r="322" spans="1:19" s="34" customFormat="1" ht="81" customHeight="1" outlineLevel="1" x14ac:dyDescent="0.35">
      <c r="A322" s="165"/>
      <c r="B322" s="97">
        <f t="shared" si="138"/>
        <v>249</v>
      </c>
      <c r="C322" s="112" t="s">
        <v>524</v>
      </c>
      <c r="D322" s="45" t="s">
        <v>18</v>
      </c>
      <c r="E322" s="45">
        <v>600</v>
      </c>
      <c r="F322" s="49">
        <v>150</v>
      </c>
      <c r="G322" s="49">
        <v>150</v>
      </c>
      <c r="H322" s="49">
        <v>150</v>
      </c>
      <c r="I322" s="45">
        <v>150</v>
      </c>
      <c r="J322" s="67">
        <v>5000</v>
      </c>
      <c r="K322" s="67">
        <v>3000000</v>
      </c>
      <c r="L322" s="45" t="s">
        <v>321</v>
      </c>
      <c r="M322" s="59" t="s">
        <v>115</v>
      </c>
      <c r="N322" s="111" t="s">
        <v>346</v>
      </c>
      <c r="O322" s="151">
        <f t="shared" si="133"/>
        <v>750000</v>
      </c>
      <c r="P322" s="151">
        <f t="shared" si="134"/>
        <v>750000</v>
      </c>
      <c r="Q322" s="151">
        <f t="shared" si="135"/>
        <v>750000</v>
      </c>
      <c r="R322" s="151">
        <f t="shared" si="136"/>
        <v>750000</v>
      </c>
      <c r="S322" s="151">
        <f t="shared" si="137"/>
        <v>0</v>
      </c>
    </row>
    <row r="323" spans="1:19" s="34" customFormat="1" ht="74.25" customHeight="1" outlineLevel="1" x14ac:dyDescent="0.35">
      <c r="A323" s="165"/>
      <c r="B323" s="97">
        <f t="shared" si="138"/>
        <v>250</v>
      </c>
      <c r="C323" s="112" t="s">
        <v>525</v>
      </c>
      <c r="D323" s="45" t="s">
        <v>18</v>
      </c>
      <c r="E323" s="45">
        <v>2000</v>
      </c>
      <c r="F323" s="110">
        <v>500</v>
      </c>
      <c r="G323" s="110">
        <v>500</v>
      </c>
      <c r="H323" s="49">
        <v>500</v>
      </c>
      <c r="I323" s="45">
        <v>500</v>
      </c>
      <c r="J323" s="67">
        <v>4000</v>
      </c>
      <c r="K323" s="67">
        <v>8000000</v>
      </c>
      <c r="L323" s="45" t="s">
        <v>321</v>
      </c>
      <c r="M323" s="59" t="s">
        <v>115</v>
      </c>
      <c r="N323" s="111" t="s">
        <v>346</v>
      </c>
      <c r="O323" s="151">
        <f t="shared" si="133"/>
        <v>2000000</v>
      </c>
      <c r="P323" s="151">
        <f t="shared" si="134"/>
        <v>2000000</v>
      </c>
      <c r="Q323" s="151">
        <f t="shared" si="135"/>
        <v>2000000</v>
      </c>
      <c r="R323" s="151">
        <f t="shared" si="136"/>
        <v>2000000</v>
      </c>
      <c r="S323" s="151">
        <f t="shared" si="137"/>
        <v>0</v>
      </c>
    </row>
    <row r="324" spans="1:19" s="34" customFormat="1" ht="45" customHeight="1" outlineLevel="1" x14ac:dyDescent="0.35">
      <c r="A324" s="165"/>
      <c r="B324" s="97">
        <f t="shared" si="138"/>
        <v>251</v>
      </c>
      <c r="C324" s="66" t="s">
        <v>526</v>
      </c>
      <c r="D324" s="45" t="s">
        <v>18</v>
      </c>
      <c r="E324" s="45">
        <v>700</v>
      </c>
      <c r="F324" s="113">
        <v>300</v>
      </c>
      <c r="G324" s="113">
        <v>200</v>
      </c>
      <c r="H324" s="49">
        <v>200</v>
      </c>
      <c r="I324" s="45"/>
      <c r="J324" s="67">
        <v>4000</v>
      </c>
      <c r="K324" s="67">
        <v>2800000</v>
      </c>
      <c r="L324" s="45" t="s">
        <v>321</v>
      </c>
      <c r="M324" s="59" t="s">
        <v>115</v>
      </c>
      <c r="N324" s="45" t="s">
        <v>347</v>
      </c>
      <c r="O324" s="151">
        <f t="shared" si="133"/>
        <v>1200000</v>
      </c>
      <c r="P324" s="151">
        <f t="shared" si="134"/>
        <v>800000</v>
      </c>
      <c r="Q324" s="151">
        <f t="shared" si="135"/>
        <v>800000</v>
      </c>
      <c r="R324" s="151">
        <f t="shared" si="136"/>
        <v>0</v>
      </c>
      <c r="S324" s="151">
        <f t="shared" si="137"/>
        <v>0</v>
      </c>
    </row>
    <row r="325" spans="1:19" s="34" customFormat="1" ht="56.25" customHeight="1" outlineLevel="1" x14ac:dyDescent="0.35">
      <c r="A325" s="165"/>
      <c r="B325" s="97">
        <f t="shared" si="138"/>
        <v>252</v>
      </c>
      <c r="C325" s="66" t="s">
        <v>527</v>
      </c>
      <c r="D325" s="45" t="s">
        <v>18</v>
      </c>
      <c r="E325" s="45">
        <v>6000</v>
      </c>
      <c r="F325" s="114">
        <v>1500</v>
      </c>
      <c r="G325" s="114">
        <v>1500</v>
      </c>
      <c r="H325" s="49">
        <v>1500</v>
      </c>
      <c r="I325" s="45">
        <v>1500</v>
      </c>
      <c r="J325" s="67">
        <v>4000</v>
      </c>
      <c r="K325" s="67">
        <v>24000000</v>
      </c>
      <c r="L325" s="45" t="s">
        <v>321</v>
      </c>
      <c r="M325" s="59" t="s">
        <v>115</v>
      </c>
      <c r="N325" s="46" t="s">
        <v>348</v>
      </c>
      <c r="O325" s="151">
        <f t="shared" si="133"/>
        <v>6000000</v>
      </c>
      <c r="P325" s="151">
        <f t="shared" si="134"/>
        <v>6000000</v>
      </c>
      <c r="Q325" s="151">
        <f t="shared" si="135"/>
        <v>6000000</v>
      </c>
      <c r="R325" s="151">
        <f t="shared" si="136"/>
        <v>6000000</v>
      </c>
      <c r="S325" s="151">
        <f t="shared" si="137"/>
        <v>0</v>
      </c>
    </row>
    <row r="326" spans="1:19" s="34" customFormat="1" ht="56.25" customHeight="1" outlineLevel="1" x14ac:dyDescent="0.35">
      <c r="A326" s="165"/>
      <c r="B326" s="97">
        <f t="shared" si="138"/>
        <v>253</v>
      </c>
      <c r="C326" s="66" t="s">
        <v>528</v>
      </c>
      <c r="D326" s="45" t="s">
        <v>18</v>
      </c>
      <c r="E326" s="67">
        <v>26000</v>
      </c>
      <c r="F326" s="113">
        <v>13000</v>
      </c>
      <c r="G326" s="113">
        <v>13000</v>
      </c>
      <c r="H326" s="49"/>
      <c r="I326" s="45"/>
      <c r="J326" s="67">
        <v>3000</v>
      </c>
      <c r="K326" s="67">
        <v>78000000</v>
      </c>
      <c r="L326" s="45" t="s">
        <v>321</v>
      </c>
      <c r="M326" s="59" t="s">
        <v>115</v>
      </c>
      <c r="N326" s="46" t="s">
        <v>348</v>
      </c>
      <c r="O326" s="151">
        <f t="shared" si="133"/>
        <v>39000000</v>
      </c>
      <c r="P326" s="151">
        <f t="shared" si="134"/>
        <v>39000000</v>
      </c>
      <c r="Q326" s="151">
        <f t="shared" si="135"/>
        <v>0</v>
      </c>
      <c r="R326" s="151">
        <f t="shared" si="136"/>
        <v>0</v>
      </c>
      <c r="S326" s="151">
        <f t="shared" si="137"/>
        <v>0</v>
      </c>
    </row>
    <row r="327" spans="1:19" s="34" customFormat="1" ht="66.75" customHeight="1" outlineLevel="1" x14ac:dyDescent="0.35">
      <c r="A327" s="165"/>
      <c r="B327" s="97">
        <f t="shared" si="138"/>
        <v>254</v>
      </c>
      <c r="C327" s="112" t="s">
        <v>529</v>
      </c>
      <c r="D327" s="45" t="s">
        <v>18</v>
      </c>
      <c r="E327" s="45">
        <v>250</v>
      </c>
      <c r="F327" s="113">
        <v>100</v>
      </c>
      <c r="G327" s="113">
        <v>50</v>
      </c>
      <c r="H327" s="49">
        <v>50</v>
      </c>
      <c r="I327" s="45">
        <v>50</v>
      </c>
      <c r="J327" s="67">
        <v>5000</v>
      </c>
      <c r="K327" s="67">
        <v>1250000</v>
      </c>
      <c r="L327" s="45" t="s">
        <v>321</v>
      </c>
      <c r="M327" s="59" t="s">
        <v>115</v>
      </c>
      <c r="N327" s="46" t="s">
        <v>348</v>
      </c>
      <c r="O327" s="151">
        <f t="shared" si="133"/>
        <v>500000</v>
      </c>
      <c r="P327" s="151">
        <f t="shared" si="134"/>
        <v>250000</v>
      </c>
      <c r="Q327" s="151">
        <f t="shared" si="135"/>
        <v>250000</v>
      </c>
      <c r="R327" s="151">
        <f t="shared" si="136"/>
        <v>250000</v>
      </c>
      <c r="S327" s="151">
        <f t="shared" si="137"/>
        <v>0</v>
      </c>
    </row>
    <row r="328" spans="1:19" s="34" customFormat="1" ht="40.5" customHeight="1" outlineLevel="1" x14ac:dyDescent="0.35">
      <c r="A328" s="165"/>
      <c r="B328" s="97">
        <f t="shared" si="138"/>
        <v>255</v>
      </c>
      <c r="C328" s="112" t="s">
        <v>530</v>
      </c>
      <c r="D328" s="45" t="s">
        <v>18</v>
      </c>
      <c r="E328" s="45">
        <v>3000</v>
      </c>
      <c r="F328" s="110">
        <v>1500</v>
      </c>
      <c r="G328" s="110">
        <v>1500</v>
      </c>
      <c r="H328" s="49"/>
      <c r="I328" s="45"/>
      <c r="J328" s="67">
        <v>3000</v>
      </c>
      <c r="K328" s="67">
        <v>9000000</v>
      </c>
      <c r="L328" s="45" t="s">
        <v>321</v>
      </c>
      <c r="M328" s="59" t="s">
        <v>115</v>
      </c>
      <c r="N328" s="46" t="s">
        <v>348</v>
      </c>
      <c r="O328" s="151">
        <f t="shared" si="133"/>
        <v>4500000</v>
      </c>
      <c r="P328" s="151">
        <f t="shared" si="134"/>
        <v>4500000</v>
      </c>
      <c r="Q328" s="151">
        <f t="shared" si="135"/>
        <v>0</v>
      </c>
      <c r="R328" s="151">
        <f t="shared" si="136"/>
        <v>0</v>
      </c>
      <c r="S328" s="151">
        <f t="shared" si="137"/>
        <v>0</v>
      </c>
    </row>
    <row r="329" spans="1:19" s="34" customFormat="1" ht="45" customHeight="1" outlineLevel="1" x14ac:dyDescent="0.35">
      <c r="A329" s="165"/>
      <c r="B329" s="97">
        <f t="shared" si="138"/>
        <v>256</v>
      </c>
      <c r="C329" s="112" t="s">
        <v>531</v>
      </c>
      <c r="D329" s="45" t="s">
        <v>18</v>
      </c>
      <c r="E329" s="45">
        <v>1000</v>
      </c>
      <c r="F329" s="110">
        <v>500</v>
      </c>
      <c r="G329" s="110">
        <v>500</v>
      </c>
      <c r="H329" s="49"/>
      <c r="I329" s="45"/>
      <c r="J329" s="67">
        <v>2500</v>
      </c>
      <c r="K329" s="67">
        <v>2500000</v>
      </c>
      <c r="L329" s="45" t="s">
        <v>321</v>
      </c>
      <c r="M329" s="59" t="s">
        <v>115</v>
      </c>
      <c r="N329" s="46" t="s">
        <v>348</v>
      </c>
      <c r="O329" s="151">
        <f t="shared" si="133"/>
        <v>1250000</v>
      </c>
      <c r="P329" s="151">
        <f t="shared" si="134"/>
        <v>1250000</v>
      </c>
      <c r="Q329" s="151">
        <f t="shared" si="135"/>
        <v>0</v>
      </c>
      <c r="R329" s="151">
        <f t="shared" si="136"/>
        <v>0</v>
      </c>
      <c r="S329" s="151">
        <f t="shared" si="137"/>
        <v>0</v>
      </c>
    </row>
    <row r="330" spans="1:19" s="34" customFormat="1" ht="54" customHeight="1" outlineLevel="1" x14ac:dyDescent="0.35">
      <c r="A330" s="165"/>
      <c r="B330" s="97">
        <f t="shared" si="138"/>
        <v>257</v>
      </c>
      <c r="C330" s="115" t="s">
        <v>532</v>
      </c>
      <c r="D330" s="46" t="s">
        <v>18</v>
      </c>
      <c r="E330" s="46">
        <v>14372</v>
      </c>
      <c r="F330" s="116">
        <v>14372</v>
      </c>
      <c r="G330" s="116"/>
      <c r="H330" s="48"/>
      <c r="I330" s="46"/>
      <c r="J330" s="67">
        <v>5000</v>
      </c>
      <c r="K330" s="117">
        <v>71860000</v>
      </c>
      <c r="L330" s="45" t="s">
        <v>321</v>
      </c>
      <c r="M330" s="59" t="s">
        <v>115</v>
      </c>
      <c r="N330" s="46" t="s">
        <v>348</v>
      </c>
      <c r="O330" s="151">
        <f t="shared" si="133"/>
        <v>71860000</v>
      </c>
      <c r="P330" s="151">
        <f t="shared" si="134"/>
        <v>0</v>
      </c>
      <c r="Q330" s="151">
        <f t="shared" si="135"/>
        <v>0</v>
      </c>
      <c r="R330" s="151">
        <f t="shared" si="136"/>
        <v>0</v>
      </c>
      <c r="S330" s="151">
        <f t="shared" si="137"/>
        <v>0</v>
      </c>
    </row>
    <row r="331" spans="1:19" s="34" customFormat="1" ht="56.25" customHeight="1" outlineLevel="1" x14ac:dyDescent="0.35">
      <c r="A331" s="165"/>
      <c r="B331" s="97">
        <f t="shared" si="138"/>
        <v>258</v>
      </c>
      <c r="C331" s="115" t="s">
        <v>279</v>
      </c>
      <c r="D331" s="46" t="s">
        <v>18</v>
      </c>
      <c r="E331" s="46">
        <v>400</v>
      </c>
      <c r="F331" s="116">
        <v>400</v>
      </c>
      <c r="G331" s="116"/>
      <c r="H331" s="48"/>
      <c r="I331" s="46"/>
      <c r="J331" s="48">
        <v>15000</v>
      </c>
      <c r="K331" s="117">
        <v>6000000</v>
      </c>
      <c r="L331" s="45" t="s">
        <v>321</v>
      </c>
      <c r="M331" s="59" t="s">
        <v>115</v>
      </c>
      <c r="N331" s="118" t="s">
        <v>322</v>
      </c>
      <c r="O331" s="151">
        <f t="shared" si="133"/>
        <v>6000000</v>
      </c>
      <c r="P331" s="151">
        <f t="shared" si="134"/>
        <v>0</v>
      </c>
      <c r="Q331" s="151">
        <f t="shared" si="135"/>
        <v>0</v>
      </c>
      <c r="R331" s="151">
        <f t="shared" si="136"/>
        <v>0</v>
      </c>
      <c r="S331" s="151">
        <f t="shared" si="137"/>
        <v>0</v>
      </c>
    </row>
    <row r="332" spans="1:19" s="34" customFormat="1" ht="56.25" customHeight="1" outlineLevel="1" x14ac:dyDescent="0.35">
      <c r="A332" s="165"/>
      <c r="B332" s="97">
        <f t="shared" si="138"/>
        <v>259</v>
      </c>
      <c r="C332" s="115" t="s">
        <v>280</v>
      </c>
      <c r="D332" s="46" t="s">
        <v>18</v>
      </c>
      <c r="E332" s="46">
        <v>400</v>
      </c>
      <c r="F332" s="116">
        <v>100</v>
      </c>
      <c r="G332" s="116">
        <v>100</v>
      </c>
      <c r="H332" s="48">
        <v>100</v>
      </c>
      <c r="I332" s="46">
        <v>100</v>
      </c>
      <c r="J332" s="48">
        <v>43000</v>
      </c>
      <c r="K332" s="117">
        <v>17200000</v>
      </c>
      <c r="L332" s="45" t="s">
        <v>321</v>
      </c>
      <c r="M332" s="59" t="s">
        <v>115</v>
      </c>
      <c r="N332" s="118" t="s">
        <v>322</v>
      </c>
      <c r="O332" s="151">
        <f t="shared" si="133"/>
        <v>4300000</v>
      </c>
      <c r="P332" s="151">
        <f t="shared" si="134"/>
        <v>4300000</v>
      </c>
      <c r="Q332" s="151">
        <f t="shared" si="135"/>
        <v>4300000</v>
      </c>
      <c r="R332" s="151">
        <f t="shared" si="136"/>
        <v>4300000</v>
      </c>
      <c r="S332" s="151">
        <f t="shared" si="137"/>
        <v>0</v>
      </c>
    </row>
    <row r="333" spans="1:19" s="34" customFormat="1" ht="55.5" customHeight="1" outlineLevel="1" x14ac:dyDescent="0.35">
      <c r="A333" s="165"/>
      <c r="B333" s="97">
        <f t="shared" si="138"/>
        <v>260</v>
      </c>
      <c r="C333" s="115" t="s">
        <v>281</v>
      </c>
      <c r="D333" s="46" t="s">
        <v>18</v>
      </c>
      <c r="E333" s="46">
        <v>400</v>
      </c>
      <c r="F333" s="116">
        <v>400</v>
      </c>
      <c r="G333" s="116"/>
      <c r="H333" s="48"/>
      <c r="I333" s="46"/>
      <c r="J333" s="48">
        <v>17000</v>
      </c>
      <c r="K333" s="117">
        <v>6800000</v>
      </c>
      <c r="L333" s="45" t="s">
        <v>321</v>
      </c>
      <c r="M333" s="59" t="s">
        <v>115</v>
      </c>
      <c r="N333" s="118" t="s">
        <v>322</v>
      </c>
      <c r="O333" s="151">
        <f t="shared" si="133"/>
        <v>6800000</v>
      </c>
      <c r="P333" s="151">
        <f t="shared" si="134"/>
        <v>0</v>
      </c>
      <c r="Q333" s="151">
        <f t="shared" si="135"/>
        <v>0</v>
      </c>
      <c r="R333" s="151">
        <f t="shared" si="136"/>
        <v>0</v>
      </c>
      <c r="S333" s="151">
        <f t="shared" si="137"/>
        <v>0</v>
      </c>
    </row>
    <row r="334" spans="1:19" s="34" customFormat="1" ht="63" customHeight="1" outlineLevel="1" x14ac:dyDescent="0.35">
      <c r="A334" s="165"/>
      <c r="B334" s="97">
        <f t="shared" si="138"/>
        <v>261</v>
      </c>
      <c r="C334" s="115" t="s">
        <v>282</v>
      </c>
      <c r="D334" s="46" t="s">
        <v>18</v>
      </c>
      <c r="E334" s="46">
        <v>400</v>
      </c>
      <c r="F334" s="116">
        <v>400</v>
      </c>
      <c r="G334" s="116"/>
      <c r="H334" s="48"/>
      <c r="I334" s="46"/>
      <c r="J334" s="48">
        <v>35000</v>
      </c>
      <c r="K334" s="117">
        <v>14000000</v>
      </c>
      <c r="L334" s="45" t="s">
        <v>321</v>
      </c>
      <c r="M334" s="59" t="s">
        <v>115</v>
      </c>
      <c r="N334" s="118" t="s">
        <v>322</v>
      </c>
      <c r="O334" s="151">
        <f t="shared" si="133"/>
        <v>14000000</v>
      </c>
      <c r="P334" s="151">
        <f t="shared" si="134"/>
        <v>0</v>
      </c>
      <c r="Q334" s="151">
        <f t="shared" si="135"/>
        <v>0</v>
      </c>
      <c r="R334" s="151">
        <f t="shared" si="136"/>
        <v>0</v>
      </c>
      <c r="S334" s="151">
        <f t="shared" si="137"/>
        <v>0</v>
      </c>
    </row>
    <row r="335" spans="1:19" s="34" customFormat="1" ht="65.25" customHeight="1" outlineLevel="1" x14ac:dyDescent="0.35">
      <c r="A335" s="165"/>
      <c r="B335" s="97">
        <f t="shared" si="138"/>
        <v>262</v>
      </c>
      <c r="C335" s="115" t="s">
        <v>283</v>
      </c>
      <c r="D335" s="46" t="s">
        <v>18</v>
      </c>
      <c r="E335" s="46">
        <v>400</v>
      </c>
      <c r="F335" s="116">
        <v>400</v>
      </c>
      <c r="G335" s="116"/>
      <c r="H335" s="48"/>
      <c r="I335" s="46"/>
      <c r="J335" s="48">
        <v>12000</v>
      </c>
      <c r="K335" s="117">
        <v>4800000</v>
      </c>
      <c r="L335" s="45" t="s">
        <v>321</v>
      </c>
      <c r="M335" s="59" t="s">
        <v>115</v>
      </c>
      <c r="N335" s="118" t="s">
        <v>322</v>
      </c>
      <c r="O335" s="151">
        <f t="shared" si="133"/>
        <v>4800000</v>
      </c>
      <c r="P335" s="151">
        <f t="shared" si="134"/>
        <v>0</v>
      </c>
      <c r="Q335" s="151">
        <f t="shared" si="135"/>
        <v>0</v>
      </c>
      <c r="R335" s="151">
        <f t="shared" si="136"/>
        <v>0</v>
      </c>
      <c r="S335" s="151">
        <f t="shared" si="137"/>
        <v>0</v>
      </c>
    </row>
    <row r="336" spans="1:19" ht="51.75" customHeight="1" outlineLevel="1" x14ac:dyDescent="0.35">
      <c r="B336" s="97">
        <f t="shared" si="138"/>
        <v>263</v>
      </c>
      <c r="C336" s="115" t="s">
        <v>284</v>
      </c>
      <c r="D336" s="46" t="s">
        <v>18</v>
      </c>
      <c r="E336" s="46">
        <v>400</v>
      </c>
      <c r="F336" s="116">
        <v>400</v>
      </c>
      <c r="G336" s="116"/>
      <c r="H336" s="48"/>
      <c r="I336" s="46"/>
      <c r="J336" s="48">
        <v>11000</v>
      </c>
      <c r="K336" s="117">
        <v>4400000</v>
      </c>
      <c r="L336" s="45" t="s">
        <v>321</v>
      </c>
      <c r="M336" s="59" t="s">
        <v>115</v>
      </c>
      <c r="N336" s="118" t="s">
        <v>322</v>
      </c>
      <c r="O336" s="151">
        <f t="shared" si="133"/>
        <v>4400000</v>
      </c>
      <c r="P336" s="151">
        <f t="shared" si="134"/>
        <v>0</v>
      </c>
      <c r="Q336" s="151">
        <f t="shared" si="135"/>
        <v>0</v>
      </c>
      <c r="R336" s="151">
        <f t="shared" si="136"/>
        <v>0</v>
      </c>
      <c r="S336" s="151">
        <f t="shared" si="137"/>
        <v>0</v>
      </c>
    </row>
    <row r="337" spans="1:19" ht="50.25" customHeight="1" outlineLevel="1" x14ac:dyDescent="0.35">
      <c r="B337" s="97">
        <f t="shared" si="138"/>
        <v>264</v>
      </c>
      <c r="C337" s="115" t="s">
        <v>285</v>
      </c>
      <c r="D337" s="46" t="s">
        <v>18</v>
      </c>
      <c r="E337" s="46">
        <v>400</v>
      </c>
      <c r="F337" s="116">
        <v>400</v>
      </c>
      <c r="G337" s="116"/>
      <c r="H337" s="48"/>
      <c r="I337" s="46"/>
      <c r="J337" s="48">
        <v>45000</v>
      </c>
      <c r="K337" s="117">
        <v>18000000</v>
      </c>
      <c r="L337" s="45" t="s">
        <v>321</v>
      </c>
      <c r="M337" s="59" t="s">
        <v>115</v>
      </c>
      <c r="N337" s="118" t="s">
        <v>322</v>
      </c>
      <c r="O337" s="151">
        <f t="shared" si="133"/>
        <v>18000000</v>
      </c>
      <c r="P337" s="151">
        <f t="shared" si="134"/>
        <v>0</v>
      </c>
      <c r="Q337" s="151">
        <f t="shared" si="135"/>
        <v>0</v>
      </c>
      <c r="R337" s="151">
        <f t="shared" si="136"/>
        <v>0</v>
      </c>
      <c r="S337" s="151">
        <f t="shared" si="137"/>
        <v>0</v>
      </c>
    </row>
    <row r="338" spans="1:19" s="13" customFormat="1" ht="50.25" customHeight="1" outlineLevel="1" x14ac:dyDescent="0.35">
      <c r="A338" s="167"/>
      <c r="B338" s="97">
        <f t="shared" si="138"/>
        <v>265</v>
      </c>
      <c r="C338" s="115" t="s">
        <v>286</v>
      </c>
      <c r="D338" s="46" t="s">
        <v>18</v>
      </c>
      <c r="E338" s="46">
        <v>400</v>
      </c>
      <c r="F338" s="116">
        <v>400</v>
      </c>
      <c r="G338" s="116"/>
      <c r="H338" s="48"/>
      <c r="I338" s="46"/>
      <c r="J338" s="48">
        <v>20000</v>
      </c>
      <c r="K338" s="117">
        <v>8000000</v>
      </c>
      <c r="L338" s="45" t="s">
        <v>321</v>
      </c>
      <c r="M338" s="59" t="s">
        <v>115</v>
      </c>
      <c r="N338" s="118" t="s">
        <v>322</v>
      </c>
      <c r="O338" s="151">
        <f t="shared" si="133"/>
        <v>8000000</v>
      </c>
      <c r="P338" s="151">
        <f t="shared" si="134"/>
        <v>0</v>
      </c>
      <c r="Q338" s="151">
        <f t="shared" si="135"/>
        <v>0</v>
      </c>
      <c r="R338" s="151">
        <f t="shared" si="136"/>
        <v>0</v>
      </c>
      <c r="S338" s="151">
        <f t="shared" si="137"/>
        <v>0</v>
      </c>
    </row>
    <row r="339" spans="1:19" s="13" customFormat="1" ht="50.25" customHeight="1" outlineLevel="1" x14ac:dyDescent="0.35">
      <c r="A339" s="167"/>
      <c r="B339" s="97">
        <f t="shared" si="138"/>
        <v>266</v>
      </c>
      <c r="C339" s="112" t="s">
        <v>287</v>
      </c>
      <c r="D339" s="46" t="s">
        <v>18</v>
      </c>
      <c r="E339" s="46">
        <v>400</v>
      </c>
      <c r="F339" s="49">
        <v>400</v>
      </c>
      <c r="G339" s="49"/>
      <c r="H339" s="49"/>
      <c r="I339" s="45"/>
      <c r="J339" s="49">
        <v>50000</v>
      </c>
      <c r="K339" s="117">
        <v>20000000</v>
      </c>
      <c r="L339" s="45" t="s">
        <v>321</v>
      </c>
      <c r="M339" s="59" t="s">
        <v>115</v>
      </c>
      <c r="N339" s="118" t="s">
        <v>322</v>
      </c>
      <c r="O339" s="151">
        <f t="shared" si="133"/>
        <v>20000000</v>
      </c>
      <c r="P339" s="151">
        <f t="shared" si="134"/>
        <v>0</v>
      </c>
      <c r="Q339" s="151">
        <f t="shared" si="135"/>
        <v>0</v>
      </c>
      <c r="R339" s="151">
        <f t="shared" si="136"/>
        <v>0</v>
      </c>
      <c r="S339" s="151">
        <f t="shared" si="137"/>
        <v>0</v>
      </c>
    </row>
    <row r="340" spans="1:19" s="133" customFormat="1" x14ac:dyDescent="0.35">
      <c r="A340" s="164"/>
      <c r="B340" s="237" t="s">
        <v>9</v>
      </c>
      <c r="C340" s="238"/>
      <c r="D340" s="238"/>
      <c r="E340" s="238"/>
      <c r="F340" s="238"/>
      <c r="G340" s="238"/>
      <c r="H340" s="238"/>
      <c r="I340" s="238"/>
      <c r="J340" s="239"/>
      <c r="K340" s="123">
        <f>SUM(K281:K339)</f>
        <v>3407680000</v>
      </c>
      <c r="L340" s="225"/>
      <c r="M340" s="226"/>
      <c r="N340" s="227"/>
      <c r="O340" s="148">
        <f>SUM(O281:O339)</f>
        <v>1310395000</v>
      </c>
      <c r="P340" s="148">
        <f>SUM(P281:P339)</f>
        <v>936385000</v>
      </c>
      <c r="Q340" s="148">
        <f>SUM(Q281:Q339)</f>
        <v>598450000</v>
      </c>
      <c r="R340" s="148">
        <f>SUM(R281:R339)</f>
        <v>562450000</v>
      </c>
      <c r="S340" s="148">
        <f>SUM(S281:S339)</f>
        <v>0</v>
      </c>
    </row>
    <row r="341" spans="1:19" s="13" customFormat="1" x14ac:dyDescent="0.35">
      <c r="A341" s="167"/>
      <c r="B341" s="215" t="s">
        <v>232</v>
      </c>
      <c r="C341" s="216"/>
      <c r="D341" s="216"/>
      <c r="E341" s="216"/>
      <c r="F341" s="216"/>
      <c r="G341" s="216"/>
      <c r="H341" s="216"/>
      <c r="I341" s="216"/>
      <c r="J341" s="216"/>
      <c r="K341" s="216"/>
      <c r="L341" s="216"/>
      <c r="M341" s="216"/>
      <c r="N341" s="217"/>
      <c r="O341" s="151"/>
      <c r="P341" s="151"/>
      <c r="Q341" s="151"/>
      <c r="R341" s="151"/>
      <c r="S341" s="151"/>
    </row>
    <row r="342" spans="1:19" s="13" customFormat="1" ht="60" customHeight="1" outlineLevel="1" x14ac:dyDescent="0.35">
      <c r="A342" s="167"/>
      <c r="B342" s="159">
        <f>+B339+1</f>
        <v>267</v>
      </c>
      <c r="C342" s="119" t="s">
        <v>350</v>
      </c>
      <c r="D342" s="120" t="s">
        <v>18</v>
      </c>
      <c r="E342" s="120">
        <v>2000</v>
      </c>
      <c r="F342" s="120">
        <v>500</v>
      </c>
      <c r="G342" s="120">
        <v>500</v>
      </c>
      <c r="H342" s="120">
        <v>500</v>
      </c>
      <c r="I342" s="120">
        <v>500</v>
      </c>
      <c r="J342" s="128">
        <v>1000</v>
      </c>
      <c r="K342" s="130">
        <v>2000000</v>
      </c>
      <c r="L342" s="45" t="s">
        <v>321</v>
      </c>
      <c r="M342" s="59" t="s">
        <v>115</v>
      </c>
      <c r="N342" s="118" t="s">
        <v>322</v>
      </c>
      <c r="O342" s="151">
        <f t="shared" ref="O342:O356" si="139">J342*F342</f>
        <v>500000</v>
      </c>
      <c r="P342" s="151">
        <f t="shared" ref="P342:P356" si="140">J342*G342</f>
        <v>500000</v>
      </c>
      <c r="Q342" s="151">
        <f t="shared" ref="Q342:Q356" si="141">J342*H342</f>
        <v>500000</v>
      </c>
      <c r="R342" s="151">
        <f t="shared" ref="R342:R356" si="142">J342*I342</f>
        <v>500000</v>
      </c>
      <c r="S342" s="151">
        <f t="shared" ref="S342:S356" si="143">O342+P342+Q342+R342-K342</f>
        <v>0</v>
      </c>
    </row>
    <row r="343" spans="1:19" s="13" customFormat="1" ht="60" customHeight="1" outlineLevel="1" x14ac:dyDescent="0.35">
      <c r="A343" s="167"/>
      <c r="B343" s="159">
        <f>+B342+1</f>
        <v>268</v>
      </c>
      <c r="C343" s="119" t="s">
        <v>351</v>
      </c>
      <c r="D343" s="120" t="s">
        <v>18</v>
      </c>
      <c r="E343" s="120">
        <v>19</v>
      </c>
      <c r="F343" s="120">
        <v>19</v>
      </c>
      <c r="G343" s="120"/>
      <c r="H343" s="120"/>
      <c r="I343" s="120"/>
      <c r="J343" s="128">
        <v>50000</v>
      </c>
      <c r="K343" s="130">
        <v>950000</v>
      </c>
      <c r="L343" s="45" t="s">
        <v>321</v>
      </c>
      <c r="M343" s="59" t="s">
        <v>115</v>
      </c>
      <c r="N343" s="118" t="s">
        <v>322</v>
      </c>
      <c r="O343" s="151">
        <f t="shared" si="139"/>
        <v>950000</v>
      </c>
      <c r="P343" s="151">
        <f t="shared" si="140"/>
        <v>0</v>
      </c>
      <c r="Q343" s="151">
        <f t="shared" si="141"/>
        <v>0</v>
      </c>
      <c r="R343" s="151">
        <f t="shared" si="142"/>
        <v>0</v>
      </c>
      <c r="S343" s="151">
        <f t="shared" si="143"/>
        <v>0</v>
      </c>
    </row>
    <row r="344" spans="1:19" s="13" customFormat="1" ht="60" customHeight="1" outlineLevel="1" x14ac:dyDescent="0.35">
      <c r="A344" s="167"/>
      <c r="B344" s="159">
        <f t="shared" ref="B344:B356" si="144">+B343+1</f>
        <v>269</v>
      </c>
      <c r="C344" s="119" t="s">
        <v>352</v>
      </c>
      <c r="D344" s="120" t="s">
        <v>18</v>
      </c>
      <c r="E344" s="120">
        <v>14</v>
      </c>
      <c r="F344" s="120">
        <v>7</v>
      </c>
      <c r="G344" s="120">
        <v>7</v>
      </c>
      <c r="H344" s="120"/>
      <c r="I344" s="120"/>
      <c r="J344" s="128">
        <v>50000</v>
      </c>
      <c r="K344" s="130">
        <v>700000</v>
      </c>
      <c r="L344" s="45" t="s">
        <v>321</v>
      </c>
      <c r="M344" s="59" t="s">
        <v>115</v>
      </c>
      <c r="N344" s="118" t="s">
        <v>322</v>
      </c>
      <c r="O344" s="151">
        <f t="shared" si="139"/>
        <v>350000</v>
      </c>
      <c r="P344" s="151">
        <f t="shared" si="140"/>
        <v>350000</v>
      </c>
      <c r="Q344" s="151">
        <f t="shared" si="141"/>
        <v>0</v>
      </c>
      <c r="R344" s="151">
        <f t="shared" si="142"/>
        <v>0</v>
      </c>
      <c r="S344" s="151">
        <f t="shared" si="143"/>
        <v>0</v>
      </c>
    </row>
    <row r="345" spans="1:19" s="13" customFormat="1" ht="60" customHeight="1" outlineLevel="1" x14ac:dyDescent="0.35">
      <c r="A345" s="167"/>
      <c r="B345" s="159">
        <f t="shared" si="144"/>
        <v>270</v>
      </c>
      <c r="C345" s="119" t="s">
        <v>353</v>
      </c>
      <c r="D345" s="120" t="s">
        <v>18</v>
      </c>
      <c r="E345" s="120">
        <v>5</v>
      </c>
      <c r="F345" s="120">
        <v>5</v>
      </c>
      <c r="G345" s="120"/>
      <c r="H345" s="120"/>
      <c r="I345" s="120"/>
      <c r="J345" s="128">
        <v>50000</v>
      </c>
      <c r="K345" s="130">
        <v>250000</v>
      </c>
      <c r="L345" s="45" t="s">
        <v>321</v>
      </c>
      <c r="M345" s="59" t="s">
        <v>115</v>
      </c>
      <c r="N345" s="118" t="s">
        <v>322</v>
      </c>
      <c r="O345" s="151">
        <f t="shared" si="139"/>
        <v>250000</v>
      </c>
      <c r="P345" s="151">
        <f t="shared" si="140"/>
        <v>0</v>
      </c>
      <c r="Q345" s="151">
        <f t="shared" si="141"/>
        <v>0</v>
      </c>
      <c r="R345" s="151">
        <f t="shared" si="142"/>
        <v>0</v>
      </c>
      <c r="S345" s="151">
        <f t="shared" si="143"/>
        <v>0</v>
      </c>
    </row>
    <row r="346" spans="1:19" s="13" customFormat="1" ht="60" customHeight="1" outlineLevel="1" x14ac:dyDescent="0.35">
      <c r="A346" s="167"/>
      <c r="B346" s="159">
        <f t="shared" si="144"/>
        <v>271</v>
      </c>
      <c r="C346" s="119" t="s">
        <v>354</v>
      </c>
      <c r="D346" s="120" t="s">
        <v>18</v>
      </c>
      <c r="E346" s="120">
        <v>21</v>
      </c>
      <c r="F346" s="120">
        <v>21</v>
      </c>
      <c r="G346" s="120"/>
      <c r="H346" s="120"/>
      <c r="I346" s="120"/>
      <c r="J346" s="128">
        <v>50000</v>
      </c>
      <c r="K346" s="130">
        <v>1050000</v>
      </c>
      <c r="L346" s="45" t="s">
        <v>321</v>
      </c>
      <c r="M346" s="59" t="s">
        <v>115</v>
      </c>
      <c r="N346" s="118" t="s">
        <v>322</v>
      </c>
      <c r="O346" s="151">
        <f t="shared" si="139"/>
        <v>1050000</v>
      </c>
      <c r="P346" s="151">
        <f t="shared" si="140"/>
        <v>0</v>
      </c>
      <c r="Q346" s="151">
        <f t="shared" si="141"/>
        <v>0</v>
      </c>
      <c r="R346" s="151">
        <f t="shared" si="142"/>
        <v>0</v>
      </c>
      <c r="S346" s="151">
        <f t="shared" si="143"/>
        <v>0</v>
      </c>
    </row>
    <row r="347" spans="1:19" s="13" customFormat="1" ht="60" customHeight="1" outlineLevel="1" x14ac:dyDescent="0.35">
      <c r="A347" s="167"/>
      <c r="B347" s="159">
        <f t="shared" si="144"/>
        <v>272</v>
      </c>
      <c r="C347" s="119" t="s">
        <v>355</v>
      </c>
      <c r="D347" s="120" t="s">
        <v>18</v>
      </c>
      <c r="E347" s="120">
        <v>60</v>
      </c>
      <c r="F347" s="120">
        <v>60</v>
      </c>
      <c r="G347" s="120"/>
      <c r="H347" s="120"/>
      <c r="I347" s="120"/>
      <c r="J347" s="128">
        <v>50000</v>
      </c>
      <c r="K347" s="130">
        <v>3000000</v>
      </c>
      <c r="L347" s="45" t="s">
        <v>321</v>
      </c>
      <c r="M347" s="59" t="s">
        <v>115</v>
      </c>
      <c r="N347" s="118" t="s">
        <v>322</v>
      </c>
      <c r="O347" s="151">
        <f t="shared" si="139"/>
        <v>3000000</v>
      </c>
      <c r="P347" s="151">
        <f t="shared" si="140"/>
        <v>0</v>
      </c>
      <c r="Q347" s="151">
        <f t="shared" si="141"/>
        <v>0</v>
      </c>
      <c r="R347" s="151">
        <f t="shared" si="142"/>
        <v>0</v>
      </c>
      <c r="S347" s="151">
        <f t="shared" si="143"/>
        <v>0</v>
      </c>
    </row>
    <row r="348" spans="1:19" s="13" customFormat="1" ht="60" customHeight="1" outlineLevel="1" x14ac:dyDescent="0.35">
      <c r="A348" s="167"/>
      <c r="B348" s="159">
        <f t="shared" si="144"/>
        <v>273</v>
      </c>
      <c r="C348" s="119" t="s">
        <v>356</v>
      </c>
      <c r="D348" s="120" t="s">
        <v>18</v>
      </c>
      <c r="E348" s="120">
        <v>36</v>
      </c>
      <c r="F348" s="120">
        <v>36</v>
      </c>
      <c r="G348" s="120"/>
      <c r="H348" s="120"/>
      <c r="I348" s="120"/>
      <c r="J348" s="128">
        <v>50000</v>
      </c>
      <c r="K348" s="130">
        <v>1800000</v>
      </c>
      <c r="L348" s="45" t="s">
        <v>321</v>
      </c>
      <c r="M348" s="59" t="s">
        <v>115</v>
      </c>
      <c r="N348" s="118" t="s">
        <v>322</v>
      </c>
      <c r="O348" s="151">
        <f t="shared" si="139"/>
        <v>1800000</v>
      </c>
      <c r="P348" s="151">
        <f t="shared" si="140"/>
        <v>0</v>
      </c>
      <c r="Q348" s="151">
        <f t="shared" si="141"/>
        <v>0</v>
      </c>
      <c r="R348" s="151">
        <f t="shared" si="142"/>
        <v>0</v>
      </c>
      <c r="S348" s="151">
        <f t="shared" si="143"/>
        <v>0</v>
      </c>
    </row>
    <row r="349" spans="1:19" s="13" customFormat="1" ht="60" customHeight="1" outlineLevel="1" x14ac:dyDescent="0.35">
      <c r="A349" s="167"/>
      <c r="B349" s="159">
        <f t="shared" si="144"/>
        <v>274</v>
      </c>
      <c r="C349" s="119" t="s">
        <v>357</v>
      </c>
      <c r="D349" s="120" t="s">
        <v>18</v>
      </c>
      <c r="E349" s="120">
        <v>9</v>
      </c>
      <c r="F349" s="120">
        <v>9</v>
      </c>
      <c r="G349" s="120"/>
      <c r="H349" s="120"/>
      <c r="I349" s="120"/>
      <c r="J349" s="128">
        <v>50000</v>
      </c>
      <c r="K349" s="130">
        <v>450000</v>
      </c>
      <c r="L349" s="45" t="s">
        <v>321</v>
      </c>
      <c r="M349" s="59" t="s">
        <v>115</v>
      </c>
      <c r="N349" s="118" t="s">
        <v>322</v>
      </c>
      <c r="O349" s="151">
        <f t="shared" si="139"/>
        <v>450000</v>
      </c>
      <c r="P349" s="151">
        <f t="shared" si="140"/>
        <v>0</v>
      </c>
      <c r="Q349" s="151">
        <f t="shared" si="141"/>
        <v>0</v>
      </c>
      <c r="R349" s="151">
        <f t="shared" si="142"/>
        <v>0</v>
      </c>
      <c r="S349" s="151">
        <f t="shared" si="143"/>
        <v>0</v>
      </c>
    </row>
    <row r="350" spans="1:19" s="13" customFormat="1" ht="60" customHeight="1" outlineLevel="1" x14ac:dyDescent="0.35">
      <c r="A350" s="167"/>
      <c r="B350" s="159">
        <f t="shared" si="144"/>
        <v>275</v>
      </c>
      <c r="C350" s="119" t="s">
        <v>358</v>
      </c>
      <c r="D350" s="120" t="s">
        <v>18</v>
      </c>
      <c r="E350" s="120">
        <v>12</v>
      </c>
      <c r="F350" s="120">
        <v>12</v>
      </c>
      <c r="G350" s="120"/>
      <c r="H350" s="120"/>
      <c r="I350" s="120"/>
      <c r="J350" s="128">
        <v>50000</v>
      </c>
      <c r="K350" s="130">
        <v>600000</v>
      </c>
      <c r="L350" s="45" t="s">
        <v>321</v>
      </c>
      <c r="M350" s="59" t="s">
        <v>115</v>
      </c>
      <c r="N350" s="118" t="s">
        <v>322</v>
      </c>
      <c r="O350" s="151">
        <f t="shared" si="139"/>
        <v>600000</v>
      </c>
      <c r="P350" s="151">
        <f t="shared" si="140"/>
        <v>0</v>
      </c>
      <c r="Q350" s="151">
        <f t="shared" si="141"/>
        <v>0</v>
      </c>
      <c r="R350" s="151">
        <f t="shared" si="142"/>
        <v>0</v>
      </c>
      <c r="S350" s="151">
        <f t="shared" si="143"/>
        <v>0</v>
      </c>
    </row>
    <row r="351" spans="1:19" s="13" customFormat="1" ht="60" customHeight="1" outlineLevel="1" x14ac:dyDescent="0.35">
      <c r="A351" s="167"/>
      <c r="B351" s="159">
        <f t="shared" si="144"/>
        <v>276</v>
      </c>
      <c r="C351" s="119" t="s">
        <v>359</v>
      </c>
      <c r="D351" s="120" t="s">
        <v>18</v>
      </c>
      <c r="E351" s="120">
        <v>18</v>
      </c>
      <c r="F351" s="120">
        <v>18</v>
      </c>
      <c r="G351" s="120"/>
      <c r="H351" s="120"/>
      <c r="I351" s="120"/>
      <c r="J351" s="128">
        <v>50000</v>
      </c>
      <c r="K351" s="130">
        <v>900000</v>
      </c>
      <c r="L351" s="45" t="s">
        <v>321</v>
      </c>
      <c r="M351" s="59" t="s">
        <v>115</v>
      </c>
      <c r="N351" s="118" t="s">
        <v>322</v>
      </c>
      <c r="O351" s="151">
        <f t="shared" si="139"/>
        <v>900000</v>
      </c>
      <c r="P351" s="151">
        <f t="shared" si="140"/>
        <v>0</v>
      </c>
      <c r="Q351" s="151">
        <f t="shared" si="141"/>
        <v>0</v>
      </c>
      <c r="R351" s="151">
        <f t="shared" si="142"/>
        <v>0</v>
      </c>
      <c r="S351" s="151">
        <f t="shared" si="143"/>
        <v>0</v>
      </c>
    </row>
    <row r="352" spans="1:19" s="13" customFormat="1" ht="60" customHeight="1" outlineLevel="1" x14ac:dyDescent="0.35">
      <c r="A352" s="167"/>
      <c r="B352" s="159">
        <f t="shared" si="144"/>
        <v>277</v>
      </c>
      <c r="C352" s="119" t="s">
        <v>360</v>
      </c>
      <c r="D352" s="120" t="s">
        <v>18</v>
      </c>
      <c r="E352" s="120">
        <v>70</v>
      </c>
      <c r="F352" s="120">
        <v>35</v>
      </c>
      <c r="G352" s="120">
        <v>35</v>
      </c>
      <c r="H352" s="120"/>
      <c r="I352" s="120"/>
      <c r="J352" s="128">
        <v>50000</v>
      </c>
      <c r="K352" s="130">
        <v>3500000</v>
      </c>
      <c r="L352" s="45" t="s">
        <v>321</v>
      </c>
      <c r="M352" s="59" t="s">
        <v>115</v>
      </c>
      <c r="N352" s="118" t="s">
        <v>322</v>
      </c>
      <c r="O352" s="151">
        <f t="shared" si="139"/>
        <v>1750000</v>
      </c>
      <c r="P352" s="151">
        <f t="shared" si="140"/>
        <v>1750000</v>
      </c>
      <c r="Q352" s="151">
        <f t="shared" si="141"/>
        <v>0</v>
      </c>
      <c r="R352" s="151">
        <f t="shared" si="142"/>
        <v>0</v>
      </c>
      <c r="S352" s="151">
        <f t="shared" si="143"/>
        <v>0</v>
      </c>
    </row>
    <row r="353" spans="1:19" s="13" customFormat="1" ht="60" customHeight="1" outlineLevel="1" x14ac:dyDescent="0.35">
      <c r="A353" s="167"/>
      <c r="B353" s="159">
        <f t="shared" si="144"/>
        <v>278</v>
      </c>
      <c r="C353" s="119" t="s">
        <v>361</v>
      </c>
      <c r="D353" s="120" t="s">
        <v>18</v>
      </c>
      <c r="E353" s="120">
        <v>70</v>
      </c>
      <c r="F353" s="120">
        <v>70</v>
      </c>
      <c r="G353" s="120"/>
      <c r="H353" s="120"/>
      <c r="I353" s="120"/>
      <c r="J353" s="128">
        <v>50000</v>
      </c>
      <c r="K353" s="130">
        <v>3500000</v>
      </c>
      <c r="L353" s="45" t="s">
        <v>321</v>
      </c>
      <c r="M353" s="59" t="s">
        <v>115</v>
      </c>
      <c r="N353" s="118" t="s">
        <v>322</v>
      </c>
      <c r="O353" s="151">
        <f t="shared" si="139"/>
        <v>3500000</v>
      </c>
      <c r="P353" s="151">
        <f t="shared" si="140"/>
        <v>0</v>
      </c>
      <c r="Q353" s="151">
        <f t="shared" si="141"/>
        <v>0</v>
      </c>
      <c r="R353" s="151">
        <f t="shared" si="142"/>
        <v>0</v>
      </c>
      <c r="S353" s="151">
        <f t="shared" si="143"/>
        <v>0</v>
      </c>
    </row>
    <row r="354" spans="1:19" s="13" customFormat="1" ht="60" customHeight="1" outlineLevel="1" x14ac:dyDescent="0.35">
      <c r="A354" s="167"/>
      <c r="B354" s="159">
        <f t="shared" si="144"/>
        <v>279</v>
      </c>
      <c r="C354" s="119" t="s">
        <v>362</v>
      </c>
      <c r="D354" s="120" t="s">
        <v>18</v>
      </c>
      <c r="E354" s="120">
        <v>200</v>
      </c>
      <c r="F354" s="120">
        <v>200</v>
      </c>
      <c r="G354" s="120"/>
      <c r="H354" s="120"/>
      <c r="I354" s="120"/>
      <c r="J354" s="128">
        <v>1500</v>
      </c>
      <c r="K354" s="130">
        <v>300000</v>
      </c>
      <c r="L354" s="45" t="s">
        <v>321</v>
      </c>
      <c r="M354" s="59" t="s">
        <v>115</v>
      </c>
      <c r="N354" s="118" t="s">
        <v>322</v>
      </c>
      <c r="O354" s="151">
        <f t="shared" si="139"/>
        <v>300000</v>
      </c>
      <c r="P354" s="151">
        <f t="shared" si="140"/>
        <v>0</v>
      </c>
      <c r="Q354" s="151">
        <f t="shared" si="141"/>
        <v>0</v>
      </c>
      <c r="R354" s="151">
        <f t="shared" si="142"/>
        <v>0</v>
      </c>
      <c r="S354" s="151">
        <f t="shared" si="143"/>
        <v>0</v>
      </c>
    </row>
    <row r="355" spans="1:19" s="13" customFormat="1" ht="60" customHeight="1" outlineLevel="1" x14ac:dyDescent="0.35">
      <c r="A355" s="167"/>
      <c r="B355" s="159">
        <f t="shared" si="144"/>
        <v>280</v>
      </c>
      <c r="C355" s="119" t="s">
        <v>363</v>
      </c>
      <c r="D355" s="120" t="s">
        <v>18</v>
      </c>
      <c r="E355" s="120">
        <v>89</v>
      </c>
      <c r="F355" s="120">
        <v>89</v>
      </c>
      <c r="G355" s="120"/>
      <c r="H355" s="120"/>
      <c r="I355" s="120"/>
      <c r="J355" s="128">
        <v>10000</v>
      </c>
      <c r="K355" s="130">
        <v>890000</v>
      </c>
      <c r="L355" s="45" t="s">
        <v>321</v>
      </c>
      <c r="M355" s="59" t="s">
        <v>115</v>
      </c>
      <c r="N355" s="118" t="s">
        <v>322</v>
      </c>
      <c r="O355" s="151">
        <f t="shared" si="139"/>
        <v>890000</v>
      </c>
      <c r="P355" s="151">
        <f t="shared" si="140"/>
        <v>0</v>
      </c>
      <c r="Q355" s="151">
        <f t="shared" si="141"/>
        <v>0</v>
      </c>
      <c r="R355" s="151">
        <f t="shared" si="142"/>
        <v>0</v>
      </c>
      <c r="S355" s="151">
        <f t="shared" si="143"/>
        <v>0</v>
      </c>
    </row>
    <row r="356" spans="1:19" s="13" customFormat="1" ht="60" customHeight="1" outlineLevel="1" x14ac:dyDescent="0.35">
      <c r="A356" s="167"/>
      <c r="B356" s="159">
        <f t="shared" si="144"/>
        <v>281</v>
      </c>
      <c r="C356" s="119" t="s">
        <v>364</v>
      </c>
      <c r="D356" s="120" t="s">
        <v>18</v>
      </c>
      <c r="E356" s="120">
        <v>110</v>
      </c>
      <c r="F356" s="120">
        <v>110</v>
      </c>
      <c r="G356" s="120"/>
      <c r="H356" s="120"/>
      <c r="I356" s="120"/>
      <c r="J356" s="128">
        <v>10000</v>
      </c>
      <c r="K356" s="130">
        <v>1100000</v>
      </c>
      <c r="L356" s="45" t="s">
        <v>321</v>
      </c>
      <c r="M356" s="59" t="s">
        <v>115</v>
      </c>
      <c r="N356" s="118" t="s">
        <v>322</v>
      </c>
      <c r="O356" s="151">
        <f t="shared" si="139"/>
        <v>1100000</v>
      </c>
      <c r="P356" s="151">
        <f t="shared" si="140"/>
        <v>0</v>
      </c>
      <c r="Q356" s="151">
        <f t="shared" si="141"/>
        <v>0</v>
      </c>
      <c r="R356" s="151">
        <f t="shared" si="142"/>
        <v>0</v>
      </c>
      <c r="S356" s="151">
        <f t="shared" si="143"/>
        <v>0</v>
      </c>
    </row>
    <row r="357" spans="1:19" s="133" customFormat="1" x14ac:dyDescent="0.35">
      <c r="A357" s="164"/>
      <c r="B357" s="237" t="s">
        <v>9</v>
      </c>
      <c r="C357" s="238"/>
      <c r="D357" s="238"/>
      <c r="E357" s="238"/>
      <c r="F357" s="238"/>
      <c r="G357" s="238"/>
      <c r="H357" s="238"/>
      <c r="I357" s="238"/>
      <c r="J357" s="238"/>
      <c r="K357" s="143">
        <v>20990000</v>
      </c>
      <c r="L357" s="226"/>
      <c r="M357" s="226"/>
      <c r="N357" s="227"/>
      <c r="O357" s="148">
        <f>SUM(O342:O356)</f>
        <v>17390000</v>
      </c>
      <c r="P357" s="148">
        <f>SUM(P342:P356)</f>
        <v>2600000</v>
      </c>
      <c r="Q357" s="148">
        <f>SUM(Q342:Q356)</f>
        <v>500000</v>
      </c>
      <c r="R357" s="148">
        <f>SUM(R342:R356)</f>
        <v>500000</v>
      </c>
      <c r="S357" s="148">
        <f>SUM(S342:S356)</f>
        <v>0</v>
      </c>
    </row>
    <row r="358" spans="1:19" s="13" customFormat="1" x14ac:dyDescent="0.35">
      <c r="A358" s="167"/>
      <c r="B358" s="212" t="s">
        <v>97</v>
      </c>
      <c r="C358" s="213"/>
      <c r="D358" s="213"/>
      <c r="E358" s="213"/>
      <c r="F358" s="213"/>
      <c r="G358" s="213"/>
      <c r="H358" s="213"/>
      <c r="I358" s="213"/>
      <c r="J358" s="213"/>
      <c r="K358" s="213"/>
      <c r="L358" s="213"/>
      <c r="M358" s="213"/>
      <c r="N358" s="214"/>
      <c r="O358" s="151"/>
      <c r="P358" s="151"/>
      <c r="Q358" s="151"/>
      <c r="R358" s="151"/>
      <c r="S358" s="151"/>
    </row>
    <row r="359" spans="1:19" s="13" customFormat="1" ht="47.25" outlineLevel="1" x14ac:dyDescent="0.35">
      <c r="A359" s="167"/>
      <c r="B359" s="45">
        <f>+B356+1</f>
        <v>282</v>
      </c>
      <c r="C359" s="66" t="s">
        <v>533</v>
      </c>
      <c r="D359" s="45" t="s">
        <v>277</v>
      </c>
      <c r="E359" s="45">
        <v>700</v>
      </c>
      <c r="F359" s="49">
        <v>175</v>
      </c>
      <c r="G359" s="49">
        <v>175</v>
      </c>
      <c r="H359" s="49">
        <v>175</v>
      </c>
      <c r="I359" s="45">
        <v>175</v>
      </c>
      <c r="J359" s="67">
        <f>K359/E359</f>
        <v>1714285.7142857143</v>
      </c>
      <c r="K359" s="67">
        <v>1200000000</v>
      </c>
      <c r="L359" s="46" t="s">
        <v>97</v>
      </c>
      <c r="M359" s="121" t="s">
        <v>115</v>
      </c>
      <c r="N359" s="45" t="s">
        <v>349</v>
      </c>
      <c r="O359" s="151">
        <f t="shared" ref="O359:O382" si="145">J359*F359</f>
        <v>300000000</v>
      </c>
      <c r="P359" s="151">
        <f t="shared" ref="P359:P382" si="146">J359*G359</f>
        <v>300000000</v>
      </c>
      <c r="Q359" s="151">
        <f t="shared" ref="Q359:Q382" si="147">J359*H359</f>
        <v>300000000</v>
      </c>
      <c r="R359" s="151">
        <f t="shared" ref="R359:R382" si="148">J359*I359</f>
        <v>300000000</v>
      </c>
      <c r="S359" s="151">
        <f t="shared" ref="S359:S382" si="149">O359+P359+Q359+R359-K359</f>
        <v>0</v>
      </c>
    </row>
    <row r="360" spans="1:19" s="13" customFormat="1" ht="47.25" outlineLevel="1" x14ac:dyDescent="0.35">
      <c r="A360" s="167"/>
      <c r="B360" s="45">
        <f>+B359+1</f>
        <v>283</v>
      </c>
      <c r="C360" s="66" t="s">
        <v>534</v>
      </c>
      <c r="D360" s="45" t="s">
        <v>277</v>
      </c>
      <c r="E360" s="45">
        <v>25</v>
      </c>
      <c r="F360" s="49">
        <v>15</v>
      </c>
      <c r="G360" s="49">
        <v>10</v>
      </c>
      <c r="H360" s="49"/>
      <c r="I360" s="45"/>
      <c r="J360" s="67">
        <f>K360/E360</f>
        <v>920000</v>
      </c>
      <c r="K360" s="67">
        <v>23000000</v>
      </c>
      <c r="L360" s="46" t="s">
        <v>97</v>
      </c>
      <c r="M360" s="121" t="s">
        <v>115</v>
      </c>
      <c r="N360" s="45" t="s">
        <v>349</v>
      </c>
      <c r="O360" s="151">
        <f t="shared" si="145"/>
        <v>13800000</v>
      </c>
      <c r="P360" s="151">
        <f t="shared" si="146"/>
        <v>9200000</v>
      </c>
      <c r="Q360" s="151">
        <f t="shared" si="147"/>
        <v>0</v>
      </c>
      <c r="R360" s="151">
        <f t="shared" si="148"/>
        <v>0</v>
      </c>
      <c r="S360" s="151">
        <f t="shared" si="149"/>
        <v>0</v>
      </c>
    </row>
    <row r="361" spans="1:19" s="13" customFormat="1" ht="47.25" outlineLevel="1" x14ac:dyDescent="0.35">
      <c r="A361" s="167"/>
      <c r="B361" s="97">
        <f t="shared" ref="B361:B382" si="150">+B360+1</f>
        <v>284</v>
      </c>
      <c r="C361" s="66" t="s">
        <v>535</v>
      </c>
      <c r="D361" s="45" t="s">
        <v>277</v>
      </c>
      <c r="E361" s="45">
        <v>20</v>
      </c>
      <c r="F361" s="49">
        <v>5</v>
      </c>
      <c r="G361" s="49">
        <v>5</v>
      </c>
      <c r="H361" s="49">
        <v>5</v>
      </c>
      <c r="I361" s="45">
        <v>5</v>
      </c>
      <c r="J361" s="67">
        <f t="shared" ref="J361:J382" si="151">K361/E361</f>
        <v>20000000</v>
      </c>
      <c r="K361" s="67">
        <v>400000000</v>
      </c>
      <c r="L361" s="46" t="s">
        <v>97</v>
      </c>
      <c r="M361" s="121" t="s">
        <v>115</v>
      </c>
      <c r="N361" s="45" t="s">
        <v>349</v>
      </c>
      <c r="O361" s="151">
        <f t="shared" si="145"/>
        <v>100000000</v>
      </c>
      <c r="P361" s="151">
        <f t="shared" si="146"/>
        <v>100000000</v>
      </c>
      <c r="Q361" s="151">
        <f t="shared" si="147"/>
        <v>100000000</v>
      </c>
      <c r="R361" s="151">
        <f t="shared" si="148"/>
        <v>100000000</v>
      </c>
      <c r="S361" s="151">
        <f t="shared" si="149"/>
        <v>0</v>
      </c>
    </row>
    <row r="362" spans="1:19" s="13" customFormat="1" ht="47.25" outlineLevel="1" x14ac:dyDescent="0.35">
      <c r="A362" s="167"/>
      <c r="B362" s="97">
        <f t="shared" si="150"/>
        <v>285</v>
      </c>
      <c r="C362" s="66" t="s">
        <v>536</v>
      </c>
      <c r="D362" s="45" t="s">
        <v>277</v>
      </c>
      <c r="E362" s="45">
        <v>20</v>
      </c>
      <c r="F362" s="49">
        <v>5</v>
      </c>
      <c r="G362" s="49">
        <v>5</v>
      </c>
      <c r="H362" s="49">
        <v>5</v>
      </c>
      <c r="I362" s="45">
        <v>5</v>
      </c>
      <c r="J362" s="67">
        <f t="shared" si="151"/>
        <v>2250000</v>
      </c>
      <c r="K362" s="67">
        <v>45000000</v>
      </c>
      <c r="L362" s="46" t="s">
        <v>97</v>
      </c>
      <c r="M362" s="121" t="s">
        <v>115</v>
      </c>
      <c r="N362" s="45" t="s">
        <v>349</v>
      </c>
      <c r="O362" s="151">
        <f t="shared" si="145"/>
        <v>11250000</v>
      </c>
      <c r="P362" s="151">
        <f t="shared" si="146"/>
        <v>11250000</v>
      </c>
      <c r="Q362" s="151">
        <f t="shared" si="147"/>
        <v>11250000</v>
      </c>
      <c r="R362" s="151">
        <f t="shared" si="148"/>
        <v>11250000</v>
      </c>
      <c r="S362" s="151">
        <f t="shared" si="149"/>
        <v>0</v>
      </c>
    </row>
    <row r="363" spans="1:19" s="13" customFormat="1" ht="47.25" outlineLevel="1" x14ac:dyDescent="0.35">
      <c r="A363" s="167"/>
      <c r="B363" s="97">
        <f t="shared" si="150"/>
        <v>286</v>
      </c>
      <c r="C363" s="66" t="s">
        <v>537</v>
      </c>
      <c r="D363" s="45" t="s">
        <v>277</v>
      </c>
      <c r="E363" s="45">
        <v>100</v>
      </c>
      <c r="F363" s="49">
        <v>25</v>
      </c>
      <c r="G363" s="49">
        <v>25</v>
      </c>
      <c r="H363" s="49">
        <v>25</v>
      </c>
      <c r="I363" s="45">
        <v>25</v>
      </c>
      <c r="J363" s="67">
        <f t="shared" si="151"/>
        <v>2000000</v>
      </c>
      <c r="K363" s="67">
        <v>200000000</v>
      </c>
      <c r="L363" s="46" t="s">
        <v>97</v>
      </c>
      <c r="M363" s="121" t="s">
        <v>115</v>
      </c>
      <c r="N363" s="45" t="s">
        <v>349</v>
      </c>
      <c r="O363" s="151">
        <f t="shared" si="145"/>
        <v>50000000</v>
      </c>
      <c r="P363" s="151">
        <f t="shared" si="146"/>
        <v>50000000</v>
      </c>
      <c r="Q363" s="151">
        <f t="shared" si="147"/>
        <v>50000000</v>
      </c>
      <c r="R363" s="151">
        <f t="shared" si="148"/>
        <v>50000000</v>
      </c>
      <c r="S363" s="151">
        <f t="shared" si="149"/>
        <v>0</v>
      </c>
    </row>
    <row r="364" spans="1:19" s="13" customFormat="1" ht="47.25" outlineLevel="1" x14ac:dyDescent="0.35">
      <c r="A364" s="167"/>
      <c r="B364" s="97">
        <f t="shared" si="150"/>
        <v>287</v>
      </c>
      <c r="C364" s="66" t="s">
        <v>538</v>
      </c>
      <c r="D364" s="45" t="s">
        <v>277</v>
      </c>
      <c r="E364" s="45">
        <v>50</v>
      </c>
      <c r="F364" s="49">
        <v>20</v>
      </c>
      <c r="G364" s="49">
        <v>10</v>
      </c>
      <c r="H364" s="49">
        <v>10</v>
      </c>
      <c r="I364" s="45">
        <v>10</v>
      </c>
      <c r="J364" s="67">
        <f t="shared" si="151"/>
        <v>3000000</v>
      </c>
      <c r="K364" s="67">
        <v>150000000</v>
      </c>
      <c r="L364" s="46" t="s">
        <v>97</v>
      </c>
      <c r="M364" s="121" t="s">
        <v>115</v>
      </c>
      <c r="N364" s="45" t="s">
        <v>349</v>
      </c>
      <c r="O364" s="151">
        <f t="shared" si="145"/>
        <v>60000000</v>
      </c>
      <c r="P364" s="151">
        <f t="shared" si="146"/>
        <v>30000000</v>
      </c>
      <c r="Q364" s="151">
        <f t="shared" si="147"/>
        <v>30000000</v>
      </c>
      <c r="R364" s="151">
        <f t="shared" si="148"/>
        <v>30000000</v>
      </c>
      <c r="S364" s="151">
        <f t="shared" si="149"/>
        <v>0</v>
      </c>
    </row>
    <row r="365" spans="1:19" s="13" customFormat="1" ht="47.25" outlineLevel="1" x14ac:dyDescent="0.35">
      <c r="A365" s="167"/>
      <c r="B365" s="97">
        <f t="shared" si="150"/>
        <v>288</v>
      </c>
      <c r="C365" s="66" t="s">
        <v>539</v>
      </c>
      <c r="D365" s="45" t="s">
        <v>277</v>
      </c>
      <c r="E365" s="45">
        <v>89</v>
      </c>
      <c r="F365" s="49">
        <v>20</v>
      </c>
      <c r="G365" s="49">
        <v>20</v>
      </c>
      <c r="H365" s="49">
        <v>29</v>
      </c>
      <c r="I365" s="45">
        <v>20</v>
      </c>
      <c r="J365" s="67">
        <f t="shared" si="151"/>
        <v>4494382.0224719103</v>
      </c>
      <c r="K365" s="67">
        <v>400000000</v>
      </c>
      <c r="L365" s="46" t="s">
        <v>97</v>
      </c>
      <c r="M365" s="121" t="s">
        <v>115</v>
      </c>
      <c r="N365" s="45" t="s">
        <v>349</v>
      </c>
      <c r="O365" s="151">
        <f t="shared" si="145"/>
        <v>89887640.449438214</v>
      </c>
      <c r="P365" s="151">
        <f t="shared" si="146"/>
        <v>89887640.449438214</v>
      </c>
      <c r="Q365" s="151">
        <f t="shared" si="147"/>
        <v>130337078.6516854</v>
      </c>
      <c r="R365" s="151">
        <f t="shared" si="148"/>
        <v>89887640.449438214</v>
      </c>
      <c r="S365" s="151">
        <f t="shared" si="149"/>
        <v>0</v>
      </c>
    </row>
    <row r="366" spans="1:19" s="13" customFormat="1" ht="47.25" outlineLevel="1" x14ac:dyDescent="0.35">
      <c r="A366" s="167"/>
      <c r="B366" s="97">
        <f t="shared" si="150"/>
        <v>289</v>
      </c>
      <c r="C366" s="66" t="s">
        <v>540</v>
      </c>
      <c r="D366" s="45" t="s">
        <v>277</v>
      </c>
      <c r="E366" s="45">
        <v>30</v>
      </c>
      <c r="F366" s="49">
        <v>15</v>
      </c>
      <c r="G366" s="49">
        <v>15</v>
      </c>
      <c r="H366" s="49"/>
      <c r="I366" s="45"/>
      <c r="J366" s="67">
        <f t="shared" si="151"/>
        <v>2000000</v>
      </c>
      <c r="K366" s="67">
        <v>60000000</v>
      </c>
      <c r="L366" s="46" t="s">
        <v>97</v>
      </c>
      <c r="M366" s="121" t="s">
        <v>115</v>
      </c>
      <c r="N366" s="45" t="s">
        <v>349</v>
      </c>
      <c r="O366" s="151">
        <f t="shared" si="145"/>
        <v>30000000</v>
      </c>
      <c r="P366" s="151">
        <f t="shared" si="146"/>
        <v>30000000</v>
      </c>
      <c r="Q366" s="151">
        <f t="shared" si="147"/>
        <v>0</v>
      </c>
      <c r="R366" s="151">
        <f t="shared" si="148"/>
        <v>0</v>
      </c>
      <c r="S366" s="151">
        <f t="shared" si="149"/>
        <v>0</v>
      </c>
    </row>
    <row r="367" spans="1:19" s="13" customFormat="1" ht="47.25" outlineLevel="1" x14ac:dyDescent="0.35">
      <c r="A367" s="167"/>
      <c r="B367" s="97">
        <f t="shared" si="150"/>
        <v>290</v>
      </c>
      <c r="C367" s="66" t="s">
        <v>541</v>
      </c>
      <c r="D367" s="45" t="s">
        <v>277</v>
      </c>
      <c r="E367" s="45">
        <v>20</v>
      </c>
      <c r="F367" s="49">
        <v>5</v>
      </c>
      <c r="G367" s="49">
        <v>5</v>
      </c>
      <c r="H367" s="49">
        <v>5</v>
      </c>
      <c r="I367" s="45">
        <v>5</v>
      </c>
      <c r="J367" s="67">
        <f t="shared" si="151"/>
        <v>10000000</v>
      </c>
      <c r="K367" s="67">
        <v>200000000</v>
      </c>
      <c r="L367" s="46" t="s">
        <v>97</v>
      </c>
      <c r="M367" s="121" t="s">
        <v>115</v>
      </c>
      <c r="N367" s="45" t="s">
        <v>349</v>
      </c>
      <c r="O367" s="151">
        <f t="shared" si="145"/>
        <v>50000000</v>
      </c>
      <c r="P367" s="151">
        <f t="shared" si="146"/>
        <v>50000000</v>
      </c>
      <c r="Q367" s="151">
        <f t="shared" si="147"/>
        <v>50000000</v>
      </c>
      <c r="R367" s="151">
        <f t="shared" si="148"/>
        <v>50000000</v>
      </c>
      <c r="S367" s="151">
        <f t="shared" si="149"/>
        <v>0</v>
      </c>
    </row>
    <row r="368" spans="1:19" s="13" customFormat="1" ht="47.25" outlineLevel="1" x14ac:dyDescent="0.35">
      <c r="A368" s="167"/>
      <c r="B368" s="97">
        <f t="shared" si="150"/>
        <v>291</v>
      </c>
      <c r="C368" s="66" t="s">
        <v>542</v>
      </c>
      <c r="D368" s="45" t="s">
        <v>277</v>
      </c>
      <c r="E368" s="45">
        <v>12</v>
      </c>
      <c r="F368" s="49">
        <v>6</v>
      </c>
      <c r="G368" s="49">
        <v>6</v>
      </c>
      <c r="H368" s="49"/>
      <c r="I368" s="45"/>
      <c r="J368" s="67">
        <f t="shared" si="151"/>
        <v>2500000</v>
      </c>
      <c r="K368" s="67">
        <v>30000000</v>
      </c>
      <c r="L368" s="46" t="s">
        <v>97</v>
      </c>
      <c r="M368" s="121" t="s">
        <v>115</v>
      </c>
      <c r="N368" s="45" t="s">
        <v>349</v>
      </c>
      <c r="O368" s="151">
        <f t="shared" si="145"/>
        <v>15000000</v>
      </c>
      <c r="P368" s="151">
        <f t="shared" si="146"/>
        <v>15000000</v>
      </c>
      <c r="Q368" s="151">
        <f t="shared" si="147"/>
        <v>0</v>
      </c>
      <c r="R368" s="151">
        <f t="shared" si="148"/>
        <v>0</v>
      </c>
      <c r="S368" s="151">
        <f t="shared" si="149"/>
        <v>0</v>
      </c>
    </row>
    <row r="369" spans="1:19" s="13" customFormat="1" ht="47.25" outlineLevel="1" x14ac:dyDescent="0.35">
      <c r="A369" s="167"/>
      <c r="B369" s="97">
        <f t="shared" si="150"/>
        <v>292</v>
      </c>
      <c r="C369" s="66" t="s">
        <v>543</v>
      </c>
      <c r="D369" s="45" t="s">
        <v>277</v>
      </c>
      <c r="E369" s="45">
        <v>20</v>
      </c>
      <c r="F369" s="49">
        <v>5</v>
      </c>
      <c r="G369" s="49">
        <v>5</v>
      </c>
      <c r="H369" s="49">
        <v>5</v>
      </c>
      <c r="I369" s="45">
        <v>5</v>
      </c>
      <c r="J369" s="67">
        <f t="shared" si="151"/>
        <v>2900000</v>
      </c>
      <c r="K369" s="67">
        <v>58000000</v>
      </c>
      <c r="L369" s="46" t="s">
        <v>97</v>
      </c>
      <c r="M369" s="121" t="s">
        <v>115</v>
      </c>
      <c r="N369" s="45" t="s">
        <v>349</v>
      </c>
      <c r="O369" s="151">
        <f t="shared" si="145"/>
        <v>14500000</v>
      </c>
      <c r="P369" s="151">
        <f t="shared" si="146"/>
        <v>14500000</v>
      </c>
      <c r="Q369" s="151">
        <f t="shared" si="147"/>
        <v>14500000</v>
      </c>
      <c r="R369" s="151">
        <f t="shared" si="148"/>
        <v>14500000</v>
      </c>
      <c r="S369" s="151">
        <f t="shared" si="149"/>
        <v>0</v>
      </c>
    </row>
    <row r="370" spans="1:19" s="13" customFormat="1" ht="47.25" outlineLevel="1" x14ac:dyDescent="0.35">
      <c r="A370" s="167"/>
      <c r="B370" s="97">
        <f t="shared" si="150"/>
        <v>293</v>
      </c>
      <c r="C370" s="66" t="s">
        <v>544</v>
      </c>
      <c r="D370" s="45" t="s">
        <v>277</v>
      </c>
      <c r="E370" s="45">
        <v>10</v>
      </c>
      <c r="F370" s="49">
        <v>3</v>
      </c>
      <c r="G370" s="49">
        <v>3</v>
      </c>
      <c r="H370" s="49">
        <v>2</v>
      </c>
      <c r="I370" s="45">
        <v>2</v>
      </c>
      <c r="J370" s="67">
        <f t="shared" si="151"/>
        <v>4000000</v>
      </c>
      <c r="K370" s="67">
        <v>40000000</v>
      </c>
      <c r="L370" s="46" t="s">
        <v>97</v>
      </c>
      <c r="M370" s="121" t="s">
        <v>115</v>
      </c>
      <c r="N370" s="45" t="s">
        <v>349</v>
      </c>
      <c r="O370" s="151">
        <f t="shared" si="145"/>
        <v>12000000</v>
      </c>
      <c r="P370" s="151">
        <f t="shared" si="146"/>
        <v>12000000</v>
      </c>
      <c r="Q370" s="151">
        <f t="shared" si="147"/>
        <v>8000000</v>
      </c>
      <c r="R370" s="151">
        <f t="shared" si="148"/>
        <v>8000000</v>
      </c>
      <c r="S370" s="151">
        <f t="shared" si="149"/>
        <v>0</v>
      </c>
    </row>
    <row r="371" spans="1:19" s="13" customFormat="1" ht="47.25" outlineLevel="1" x14ac:dyDescent="0.35">
      <c r="A371" s="167"/>
      <c r="B371" s="97">
        <f t="shared" si="150"/>
        <v>294</v>
      </c>
      <c r="C371" s="66" t="s">
        <v>545</v>
      </c>
      <c r="D371" s="45" t="s">
        <v>277</v>
      </c>
      <c r="E371" s="45">
        <v>10</v>
      </c>
      <c r="F371" s="49">
        <v>3</v>
      </c>
      <c r="G371" s="49">
        <v>2</v>
      </c>
      <c r="H371" s="49">
        <v>3</v>
      </c>
      <c r="I371" s="45">
        <v>2</v>
      </c>
      <c r="J371" s="67">
        <f t="shared" si="151"/>
        <v>2000000</v>
      </c>
      <c r="K371" s="67">
        <v>20000000</v>
      </c>
      <c r="L371" s="46" t="s">
        <v>97</v>
      </c>
      <c r="M371" s="121" t="s">
        <v>115</v>
      </c>
      <c r="N371" s="45" t="s">
        <v>349</v>
      </c>
      <c r="O371" s="151">
        <f t="shared" si="145"/>
        <v>6000000</v>
      </c>
      <c r="P371" s="151">
        <f t="shared" si="146"/>
        <v>4000000</v>
      </c>
      <c r="Q371" s="151">
        <f t="shared" si="147"/>
        <v>6000000</v>
      </c>
      <c r="R371" s="151">
        <f t="shared" si="148"/>
        <v>4000000</v>
      </c>
      <c r="S371" s="151">
        <f t="shared" si="149"/>
        <v>0</v>
      </c>
    </row>
    <row r="372" spans="1:19" s="13" customFormat="1" ht="47.25" outlineLevel="1" x14ac:dyDescent="0.35">
      <c r="A372" s="167"/>
      <c r="B372" s="97">
        <f t="shared" si="150"/>
        <v>295</v>
      </c>
      <c r="C372" s="66" t="s">
        <v>546</v>
      </c>
      <c r="D372" s="45" t="s">
        <v>277</v>
      </c>
      <c r="E372" s="45">
        <v>3</v>
      </c>
      <c r="F372" s="49">
        <v>3</v>
      </c>
      <c r="G372" s="49"/>
      <c r="H372" s="49"/>
      <c r="I372" s="45"/>
      <c r="J372" s="67">
        <f t="shared" si="151"/>
        <v>4000000</v>
      </c>
      <c r="K372" s="67">
        <v>12000000</v>
      </c>
      <c r="L372" s="46" t="s">
        <v>97</v>
      </c>
      <c r="M372" s="121" t="s">
        <v>115</v>
      </c>
      <c r="N372" s="45" t="s">
        <v>349</v>
      </c>
      <c r="O372" s="151">
        <f t="shared" si="145"/>
        <v>12000000</v>
      </c>
      <c r="P372" s="151">
        <f t="shared" si="146"/>
        <v>0</v>
      </c>
      <c r="Q372" s="151">
        <f t="shared" si="147"/>
        <v>0</v>
      </c>
      <c r="R372" s="151">
        <f t="shared" si="148"/>
        <v>0</v>
      </c>
      <c r="S372" s="151">
        <f t="shared" si="149"/>
        <v>0</v>
      </c>
    </row>
    <row r="373" spans="1:19" s="13" customFormat="1" ht="47.25" outlineLevel="1" x14ac:dyDescent="0.35">
      <c r="A373" s="167"/>
      <c r="B373" s="97">
        <f t="shared" si="150"/>
        <v>296</v>
      </c>
      <c r="C373" s="66" t="s">
        <v>547</v>
      </c>
      <c r="D373" s="45" t="s">
        <v>277</v>
      </c>
      <c r="E373" s="45">
        <v>50</v>
      </c>
      <c r="F373" s="49">
        <v>20</v>
      </c>
      <c r="G373" s="49">
        <v>10</v>
      </c>
      <c r="H373" s="49">
        <v>10</v>
      </c>
      <c r="I373" s="45">
        <v>10</v>
      </c>
      <c r="J373" s="67">
        <f t="shared" si="151"/>
        <v>18000000</v>
      </c>
      <c r="K373" s="67">
        <v>900000000</v>
      </c>
      <c r="L373" s="46" t="s">
        <v>97</v>
      </c>
      <c r="M373" s="121" t="s">
        <v>115</v>
      </c>
      <c r="N373" s="45" t="s">
        <v>349</v>
      </c>
      <c r="O373" s="151">
        <f t="shared" si="145"/>
        <v>360000000</v>
      </c>
      <c r="P373" s="151">
        <f t="shared" si="146"/>
        <v>180000000</v>
      </c>
      <c r="Q373" s="151">
        <f t="shared" si="147"/>
        <v>180000000</v>
      </c>
      <c r="R373" s="151">
        <f t="shared" si="148"/>
        <v>180000000</v>
      </c>
      <c r="S373" s="151">
        <f t="shared" si="149"/>
        <v>0</v>
      </c>
    </row>
    <row r="374" spans="1:19" ht="47.25" outlineLevel="1" x14ac:dyDescent="0.35">
      <c r="B374" s="97">
        <f t="shared" si="150"/>
        <v>297</v>
      </c>
      <c r="C374" s="66" t="s">
        <v>548</v>
      </c>
      <c r="D374" s="45" t="s">
        <v>277</v>
      </c>
      <c r="E374" s="45">
        <v>22</v>
      </c>
      <c r="F374" s="49">
        <v>11</v>
      </c>
      <c r="G374" s="49">
        <v>11</v>
      </c>
      <c r="H374" s="49"/>
      <c r="I374" s="45"/>
      <c r="J374" s="67">
        <f t="shared" si="151"/>
        <v>3000000</v>
      </c>
      <c r="K374" s="67">
        <v>66000000</v>
      </c>
      <c r="L374" s="46" t="s">
        <v>97</v>
      </c>
      <c r="M374" s="121" t="s">
        <v>115</v>
      </c>
      <c r="N374" s="45" t="s">
        <v>349</v>
      </c>
      <c r="O374" s="151">
        <f t="shared" si="145"/>
        <v>33000000</v>
      </c>
      <c r="P374" s="151">
        <f t="shared" si="146"/>
        <v>33000000</v>
      </c>
      <c r="Q374" s="151">
        <f t="shared" si="147"/>
        <v>0</v>
      </c>
      <c r="R374" s="151">
        <f t="shared" si="148"/>
        <v>0</v>
      </c>
      <c r="S374" s="151">
        <f t="shared" si="149"/>
        <v>0</v>
      </c>
    </row>
    <row r="375" spans="1:19" ht="47.25" outlineLevel="1" x14ac:dyDescent="0.35">
      <c r="B375" s="97">
        <f t="shared" si="150"/>
        <v>298</v>
      </c>
      <c r="C375" s="66" t="s">
        <v>549</v>
      </c>
      <c r="D375" s="45" t="s">
        <v>277</v>
      </c>
      <c r="E375" s="45">
        <v>85</v>
      </c>
      <c r="F375" s="49">
        <v>25</v>
      </c>
      <c r="G375" s="49">
        <v>25</v>
      </c>
      <c r="H375" s="49">
        <v>20</v>
      </c>
      <c r="I375" s="45">
        <v>15</v>
      </c>
      <c r="J375" s="67">
        <f t="shared" si="151"/>
        <v>2000000</v>
      </c>
      <c r="K375" s="67">
        <v>170000000</v>
      </c>
      <c r="L375" s="46" t="s">
        <v>97</v>
      </c>
      <c r="M375" s="121" t="s">
        <v>115</v>
      </c>
      <c r="N375" s="45" t="s">
        <v>349</v>
      </c>
      <c r="O375" s="151">
        <f t="shared" si="145"/>
        <v>50000000</v>
      </c>
      <c r="P375" s="151">
        <f t="shared" si="146"/>
        <v>50000000</v>
      </c>
      <c r="Q375" s="151">
        <f t="shared" si="147"/>
        <v>40000000</v>
      </c>
      <c r="R375" s="151">
        <f t="shared" si="148"/>
        <v>30000000</v>
      </c>
      <c r="S375" s="151">
        <f t="shared" si="149"/>
        <v>0</v>
      </c>
    </row>
    <row r="376" spans="1:19" ht="47.25" outlineLevel="1" x14ac:dyDescent="0.35">
      <c r="B376" s="97">
        <f t="shared" si="150"/>
        <v>299</v>
      </c>
      <c r="C376" s="66" t="s">
        <v>550</v>
      </c>
      <c r="D376" s="45" t="s">
        <v>277</v>
      </c>
      <c r="E376" s="45">
        <v>25</v>
      </c>
      <c r="F376" s="49">
        <v>7</v>
      </c>
      <c r="G376" s="49">
        <v>6</v>
      </c>
      <c r="H376" s="49">
        <v>6</v>
      </c>
      <c r="I376" s="45">
        <v>6</v>
      </c>
      <c r="J376" s="67">
        <f t="shared" si="151"/>
        <v>2000000</v>
      </c>
      <c r="K376" s="67">
        <v>50000000</v>
      </c>
      <c r="L376" s="46" t="s">
        <v>97</v>
      </c>
      <c r="M376" s="121" t="s">
        <v>115</v>
      </c>
      <c r="N376" s="45" t="s">
        <v>349</v>
      </c>
      <c r="O376" s="151">
        <f t="shared" si="145"/>
        <v>14000000</v>
      </c>
      <c r="P376" s="151">
        <f t="shared" si="146"/>
        <v>12000000</v>
      </c>
      <c r="Q376" s="151">
        <f t="shared" si="147"/>
        <v>12000000</v>
      </c>
      <c r="R376" s="151">
        <f t="shared" si="148"/>
        <v>12000000</v>
      </c>
      <c r="S376" s="151">
        <f t="shared" si="149"/>
        <v>0</v>
      </c>
    </row>
    <row r="377" spans="1:19" ht="47.25" outlineLevel="1" x14ac:dyDescent="0.35">
      <c r="B377" s="97">
        <f t="shared" si="150"/>
        <v>300</v>
      </c>
      <c r="C377" s="66" t="s">
        <v>551</v>
      </c>
      <c r="D377" s="45" t="s">
        <v>277</v>
      </c>
      <c r="E377" s="45">
        <v>30</v>
      </c>
      <c r="F377" s="49">
        <v>15</v>
      </c>
      <c r="G377" s="49">
        <v>15</v>
      </c>
      <c r="H377" s="49"/>
      <c r="I377" s="49"/>
      <c r="J377" s="67">
        <f t="shared" si="151"/>
        <v>2500000</v>
      </c>
      <c r="K377" s="67">
        <v>75000000</v>
      </c>
      <c r="L377" s="46" t="s">
        <v>97</v>
      </c>
      <c r="M377" s="121" t="s">
        <v>115</v>
      </c>
      <c r="N377" s="45" t="s">
        <v>349</v>
      </c>
      <c r="O377" s="151">
        <f t="shared" si="145"/>
        <v>37500000</v>
      </c>
      <c r="P377" s="151">
        <f t="shared" si="146"/>
        <v>37500000</v>
      </c>
      <c r="Q377" s="151">
        <f t="shared" si="147"/>
        <v>0</v>
      </c>
      <c r="R377" s="151">
        <f t="shared" si="148"/>
        <v>0</v>
      </c>
      <c r="S377" s="151">
        <f t="shared" si="149"/>
        <v>0</v>
      </c>
    </row>
    <row r="378" spans="1:19" ht="47.25" outlineLevel="1" x14ac:dyDescent="0.35">
      <c r="B378" s="97">
        <f t="shared" si="150"/>
        <v>301</v>
      </c>
      <c r="C378" s="66" t="s">
        <v>552</v>
      </c>
      <c r="D378" s="45" t="s">
        <v>277</v>
      </c>
      <c r="E378" s="45">
        <v>70</v>
      </c>
      <c r="F378" s="49">
        <v>20</v>
      </c>
      <c r="G378" s="49">
        <v>20</v>
      </c>
      <c r="H378" s="49">
        <v>15</v>
      </c>
      <c r="I378" s="45">
        <v>15</v>
      </c>
      <c r="J378" s="67">
        <f t="shared" si="151"/>
        <v>3000000</v>
      </c>
      <c r="K378" s="67">
        <v>210000000</v>
      </c>
      <c r="L378" s="46" t="s">
        <v>97</v>
      </c>
      <c r="M378" s="121" t="s">
        <v>115</v>
      </c>
      <c r="N378" s="45" t="s">
        <v>349</v>
      </c>
      <c r="O378" s="151">
        <f t="shared" si="145"/>
        <v>60000000</v>
      </c>
      <c r="P378" s="151">
        <f t="shared" si="146"/>
        <v>60000000</v>
      </c>
      <c r="Q378" s="151">
        <f t="shared" si="147"/>
        <v>45000000</v>
      </c>
      <c r="R378" s="151">
        <f t="shared" si="148"/>
        <v>45000000</v>
      </c>
      <c r="S378" s="151">
        <f t="shared" si="149"/>
        <v>0</v>
      </c>
    </row>
    <row r="379" spans="1:19" s="13" customFormat="1" ht="55.5" customHeight="1" outlineLevel="1" x14ac:dyDescent="0.35">
      <c r="A379" s="167"/>
      <c r="B379" s="97">
        <f t="shared" si="150"/>
        <v>302</v>
      </c>
      <c r="C379" s="66" t="s">
        <v>553</v>
      </c>
      <c r="D379" s="45" t="s">
        <v>277</v>
      </c>
      <c r="E379" s="45">
        <v>50</v>
      </c>
      <c r="F379" s="49">
        <v>20</v>
      </c>
      <c r="G379" s="49">
        <v>15</v>
      </c>
      <c r="H379" s="49">
        <v>15</v>
      </c>
      <c r="I379" s="45"/>
      <c r="J379" s="67">
        <f t="shared" si="151"/>
        <v>3000000</v>
      </c>
      <c r="K379" s="67">
        <v>150000000</v>
      </c>
      <c r="L379" s="46" t="s">
        <v>97</v>
      </c>
      <c r="M379" s="121" t="s">
        <v>115</v>
      </c>
      <c r="N379" s="45" t="s">
        <v>349</v>
      </c>
      <c r="O379" s="151">
        <f t="shared" si="145"/>
        <v>60000000</v>
      </c>
      <c r="P379" s="151">
        <f t="shared" si="146"/>
        <v>45000000</v>
      </c>
      <c r="Q379" s="151">
        <f t="shared" si="147"/>
        <v>45000000</v>
      </c>
      <c r="R379" s="151">
        <f t="shared" si="148"/>
        <v>0</v>
      </c>
      <c r="S379" s="151">
        <f t="shared" si="149"/>
        <v>0</v>
      </c>
    </row>
    <row r="380" spans="1:19" s="13" customFormat="1" ht="47.25" outlineLevel="1" x14ac:dyDescent="0.35">
      <c r="A380" s="167"/>
      <c r="B380" s="97">
        <f t="shared" si="150"/>
        <v>303</v>
      </c>
      <c r="C380" s="66" t="s">
        <v>554</v>
      </c>
      <c r="D380" s="45" t="s">
        <v>277</v>
      </c>
      <c r="E380" s="45">
        <v>5</v>
      </c>
      <c r="F380" s="49">
        <v>5</v>
      </c>
      <c r="G380" s="49"/>
      <c r="H380" s="49"/>
      <c r="I380" s="45"/>
      <c r="J380" s="67">
        <f t="shared" si="151"/>
        <v>3000000</v>
      </c>
      <c r="K380" s="67">
        <v>15000000</v>
      </c>
      <c r="L380" s="46" t="s">
        <v>97</v>
      </c>
      <c r="M380" s="121" t="s">
        <v>115</v>
      </c>
      <c r="N380" s="45" t="s">
        <v>349</v>
      </c>
      <c r="O380" s="151">
        <f t="shared" si="145"/>
        <v>15000000</v>
      </c>
      <c r="P380" s="151">
        <f t="shared" si="146"/>
        <v>0</v>
      </c>
      <c r="Q380" s="151">
        <f t="shared" si="147"/>
        <v>0</v>
      </c>
      <c r="R380" s="151">
        <f t="shared" si="148"/>
        <v>0</v>
      </c>
      <c r="S380" s="151">
        <f t="shared" si="149"/>
        <v>0</v>
      </c>
    </row>
    <row r="381" spans="1:19" s="13" customFormat="1" ht="47.25" outlineLevel="1" x14ac:dyDescent="0.35">
      <c r="A381" s="167"/>
      <c r="B381" s="97">
        <f t="shared" si="150"/>
        <v>304</v>
      </c>
      <c r="C381" s="66" t="s">
        <v>555</v>
      </c>
      <c r="D381" s="45" t="s">
        <v>277</v>
      </c>
      <c r="E381" s="45">
        <v>10</v>
      </c>
      <c r="F381" s="49">
        <v>5</v>
      </c>
      <c r="G381" s="49">
        <v>5</v>
      </c>
      <c r="H381" s="49"/>
      <c r="I381" s="45"/>
      <c r="J381" s="67">
        <f t="shared" si="151"/>
        <v>2000000</v>
      </c>
      <c r="K381" s="67">
        <v>20000000</v>
      </c>
      <c r="L381" s="46" t="s">
        <v>97</v>
      </c>
      <c r="M381" s="121" t="s">
        <v>115</v>
      </c>
      <c r="N381" s="45" t="s">
        <v>349</v>
      </c>
      <c r="O381" s="151">
        <f t="shared" si="145"/>
        <v>10000000</v>
      </c>
      <c r="P381" s="151">
        <f t="shared" si="146"/>
        <v>10000000</v>
      </c>
      <c r="Q381" s="151">
        <f t="shared" si="147"/>
        <v>0</v>
      </c>
      <c r="R381" s="151">
        <f t="shared" si="148"/>
        <v>0</v>
      </c>
      <c r="S381" s="151">
        <f t="shared" si="149"/>
        <v>0</v>
      </c>
    </row>
    <row r="382" spans="1:19" s="13" customFormat="1" ht="47.25" outlineLevel="1" x14ac:dyDescent="0.35">
      <c r="A382" s="167"/>
      <c r="B382" s="161">
        <f t="shared" si="150"/>
        <v>305</v>
      </c>
      <c r="C382" s="112" t="s">
        <v>276</v>
      </c>
      <c r="D382" s="161" t="s">
        <v>277</v>
      </c>
      <c r="E382" s="161">
        <v>20</v>
      </c>
      <c r="F382" s="162">
        <v>5</v>
      </c>
      <c r="G382" s="162">
        <v>5</v>
      </c>
      <c r="H382" s="162">
        <v>5</v>
      </c>
      <c r="I382" s="161">
        <v>5</v>
      </c>
      <c r="J382" s="160">
        <f t="shared" si="151"/>
        <v>3000000</v>
      </c>
      <c r="K382" s="160">
        <v>60000000</v>
      </c>
      <c r="L382" s="161" t="s">
        <v>97</v>
      </c>
      <c r="M382" s="180" t="s">
        <v>115</v>
      </c>
      <c r="N382" s="161" t="s">
        <v>349</v>
      </c>
      <c r="O382" s="151">
        <f t="shared" si="145"/>
        <v>15000000</v>
      </c>
      <c r="P382" s="151">
        <f t="shared" si="146"/>
        <v>15000000</v>
      </c>
      <c r="Q382" s="151">
        <f t="shared" si="147"/>
        <v>15000000</v>
      </c>
      <c r="R382" s="151">
        <f t="shared" si="148"/>
        <v>15000000</v>
      </c>
      <c r="S382" s="151">
        <f t="shared" si="149"/>
        <v>0</v>
      </c>
    </row>
    <row r="383" spans="1:19" s="133" customFormat="1" x14ac:dyDescent="0.35">
      <c r="A383" s="164"/>
      <c r="B383" s="211" t="s">
        <v>9</v>
      </c>
      <c r="C383" s="211"/>
      <c r="D383" s="211"/>
      <c r="E383" s="211"/>
      <c r="F383" s="211"/>
      <c r="G383" s="211"/>
      <c r="H383" s="211"/>
      <c r="I383" s="211"/>
      <c r="J383" s="211"/>
      <c r="K383" s="181">
        <f>SUM(K359:K382)</f>
        <v>4554000000</v>
      </c>
      <c r="L383" s="228"/>
      <c r="M383" s="228"/>
      <c r="N383" s="228"/>
      <c r="O383" s="148">
        <f>SUM(O359:O382)</f>
        <v>1418937640.4494381</v>
      </c>
      <c r="P383" s="148">
        <f>SUM(P359:P382)</f>
        <v>1158337640.4494381</v>
      </c>
      <c r="Q383" s="148">
        <f>SUM(Q359:Q382)</f>
        <v>1037087078.6516854</v>
      </c>
      <c r="R383" s="148">
        <f>SUM(R359:R382)</f>
        <v>939637640.44943821</v>
      </c>
      <c r="S383" s="148">
        <f>SUM(S359:S382)</f>
        <v>0</v>
      </c>
    </row>
    <row r="384" spans="1:19" x14ac:dyDescent="0.35">
      <c r="B384" s="229" t="s">
        <v>568</v>
      </c>
      <c r="C384" s="229"/>
      <c r="D384" s="229"/>
      <c r="E384" s="229"/>
      <c r="F384" s="229"/>
      <c r="G384" s="229"/>
      <c r="H384" s="229"/>
      <c r="I384" s="229"/>
      <c r="J384" s="229"/>
      <c r="K384" s="229"/>
      <c r="L384" s="229"/>
      <c r="M384" s="229"/>
      <c r="N384" s="229"/>
    </row>
    <row r="385" spans="2:19" ht="75" outlineLevel="1" x14ac:dyDescent="0.35">
      <c r="B385" s="161">
        <f>B382+1</f>
        <v>306</v>
      </c>
      <c r="C385" s="177" t="s">
        <v>566</v>
      </c>
      <c r="D385" s="178" t="s">
        <v>398</v>
      </c>
      <c r="E385" s="178">
        <v>1</v>
      </c>
      <c r="F385" s="178">
        <v>1</v>
      </c>
      <c r="G385" s="178"/>
      <c r="H385" s="178"/>
      <c r="I385" s="178"/>
      <c r="J385" s="178">
        <v>56000</v>
      </c>
      <c r="K385" s="178">
        <v>56000</v>
      </c>
      <c r="L385" s="178" t="s">
        <v>565</v>
      </c>
      <c r="M385" s="121" t="s">
        <v>115</v>
      </c>
      <c r="N385" s="161" t="s">
        <v>570</v>
      </c>
      <c r="O385" s="163">
        <f t="shared" ref="O385:O387" si="152">J385*F385</f>
        <v>56000</v>
      </c>
      <c r="P385" s="163">
        <f t="shared" ref="P385:P387" si="153">J385*G385</f>
        <v>0</v>
      </c>
      <c r="Q385" s="163">
        <f t="shared" ref="Q385:Q387" si="154">J385*H385</f>
        <v>0</v>
      </c>
      <c r="R385" s="163">
        <f t="shared" ref="R385:R387" si="155">J385*I385</f>
        <v>0</v>
      </c>
      <c r="S385" s="163">
        <f t="shared" ref="S385:S387" si="156">O385+P385+Q385+R385-K385</f>
        <v>0</v>
      </c>
    </row>
    <row r="386" spans="2:19" ht="39" customHeight="1" outlineLevel="1" x14ac:dyDescent="0.35">
      <c r="B386" s="161">
        <f t="shared" ref="B386:B387" si="157">B385+1</f>
        <v>307</v>
      </c>
      <c r="C386" s="177" t="s">
        <v>569</v>
      </c>
      <c r="D386" s="178" t="s">
        <v>398</v>
      </c>
      <c r="E386" s="178">
        <v>1</v>
      </c>
      <c r="F386" s="178">
        <v>1</v>
      </c>
      <c r="G386" s="178"/>
      <c r="H386" s="178"/>
      <c r="I386" s="178"/>
      <c r="J386" s="178">
        <v>34953600000</v>
      </c>
      <c r="K386" s="187">
        <v>34953600000</v>
      </c>
      <c r="L386" s="178" t="s">
        <v>565</v>
      </c>
      <c r="M386" s="121" t="s">
        <v>115</v>
      </c>
      <c r="N386" s="161" t="s">
        <v>570</v>
      </c>
      <c r="O386" s="163">
        <f t="shared" si="152"/>
        <v>34953600000</v>
      </c>
      <c r="P386" s="163">
        <f t="shared" si="153"/>
        <v>0</v>
      </c>
      <c r="Q386" s="163">
        <f t="shared" si="154"/>
        <v>0</v>
      </c>
      <c r="R386" s="163">
        <f t="shared" si="155"/>
        <v>0</v>
      </c>
      <c r="S386" s="163">
        <f t="shared" si="156"/>
        <v>0</v>
      </c>
    </row>
    <row r="387" spans="2:19" ht="105" customHeight="1" outlineLevel="1" x14ac:dyDescent="0.35">
      <c r="B387" s="161">
        <f t="shared" si="157"/>
        <v>308</v>
      </c>
      <c r="C387" s="177" t="s">
        <v>567</v>
      </c>
      <c r="D387" s="178" t="s">
        <v>398</v>
      </c>
      <c r="E387" s="178">
        <v>1</v>
      </c>
      <c r="F387" s="178">
        <v>1</v>
      </c>
      <c r="G387" s="178"/>
      <c r="H387" s="178"/>
      <c r="I387" s="178"/>
      <c r="J387" s="179">
        <v>7000000000</v>
      </c>
      <c r="K387" s="179">
        <v>7000000000</v>
      </c>
      <c r="L387" s="178" t="s">
        <v>565</v>
      </c>
      <c r="M387" s="121" t="s">
        <v>115</v>
      </c>
      <c r="N387" s="161" t="s">
        <v>570</v>
      </c>
      <c r="O387" s="163">
        <f t="shared" si="152"/>
        <v>7000000000</v>
      </c>
      <c r="P387" s="163">
        <f t="shared" si="153"/>
        <v>0</v>
      </c>
      <c r="Q387" s="163">
        <f t="shared" si="154"/>
        <v>0</v>
      </c>
      <c r="R387" s="163">
        <f t="shared" si="155"/>
        <v>0</v>
      </c>
      <c r="S387" s="163">
        <f t="shared" si="156"/>
        <v>0</v>
      </c>
    </row>
    <row r="388" spans="2:19" x14ac:dyDescent="0.35">
      <c r="B388" s="211" t="s">
        <v>9</v>
      </c>
      <c r="C388" s="211"/>
      <c r="D388" s="211"/>
      <c r="E388" s="211"/>
      <c r="F388" s="211"/>
      <c r="G388" s="211"/>
      <c r="H388" s="211"/>
      <c r="I388" s="211"/>
      <c r="J388" s="211"/>
      <c r="K388" s="181">
        <f>SUM(K385:K387)</f>
        <v>41953656000</v>
      </c>
      <c r="L388" s="228"/>
      <c r="M388" s="228"/>
      <c r="N388" s="228"/>
      <c r="O388" s="148">
        <f>SUM(O385:O387)</f>
        <v>41953656000</v>
      </c>
      <c r="P388" s="148">
        <f>SUM(P385:P387)</f>
        <v>0</v>
      </c>
      <c r="Q388" s="148">
        <f>SUM(Q385:Q387)</f>
        <v>0</v>
      </c>
      <c r="R388" s="148">
        <f>SUM(R385:R387)</f>
        <v>0</v>
      </c>
      <c r="S388" s="148">
        <f>SUM(S365:S387)</f>
        <v>0</v>
      </c>
    </row>
    <row r="389" spans="2:19" ht="26.25" thickBot="1" x14ac:dyDescent="0.4">
      <c r="B389" s="200"/>
      <c r="C389" s="283"/>
      <c r="D389" s="283"/>
      <c r="E389" s="283"/>
      <c r="F389" s="283"/>
      <c r="G389" s="283"/>
      <c r="H389" s="283"/>
      <c r="I389" s="283"/>
      <c r="J389" s="283"/>
      <c r="K389" s="284"/>
      <c r="L389" s="284"/>
      <c r="M389" s="285"/>
      <c r="N389" s="285"/>
      <c r="O389" s="201"/>
      <c r="P389" s="201"/>
      <c r="Q389" s="201"/>
      <c r="R389" s="201"/>
      <c r="S389" s="201"/>
    </row>
    <row r="390" spans="2:19" ht="26.25" thickBot="1" x14ac:dyDescent="0.4">
      <c r="B390" s="200"/>
      <c r="C390" s="286" t="s">
        <v>582</v>
      </c>
      <c r="D390" s="286"/>
      <c r="E390" s="286"/>
      <c r="F390" s="286"/>
      <c r="G390" s="286"/>
      <c r="H390" s="286"/>
      <c r="I390" s="286"/>
      <c r="J390" s="286"/>
      <c r="K390" s="287">
        <f>K388+K383+K357+K340+K279+K268+K245+K237+K233+K221+K212+K209+K161+K158+K153+K148+K139+K127+K100+K82+K59+K42+K34</f>
        <v>124578581632.7</v>
      </c>
      <c r="L390" s="287"/>
      <c r="M390" s="288"/>
      <c r="N390" s="288"/>
      <c r="O390" s="201"/>
      <c r="P390" s="201"/>
      <c r="Q390" s="201"/>
      <c r="R390" s="201"/>
      <c r="S390" s="201"/>
    </row>
    <row r="391" spans="2:19" ht="51" customHeight="1" x14ac:dyDescent="0.35">
      <c r="C391" s="282" t="s">
        <v>182</v>
      </c>
      <c r="D391" s="282"/>
      <c r="E391" s="15"/>
      <c r="F391" s="18"/>
      <c r="G391" s="18"/>
      <c r="H391" s="18"/>
      <c r="I391" s="169"/>
      <c r="J391" s="19" t="s">
        <v>562</v>
      </c>
      <c r="K391" s="189"/>
      <c r="O391" s="189"/>
      <c r="P391" s="189"/>
      <c r="Q391" s="189"/>
      <c r="R391" s="189"/>
    </row>
    <row r="392" spans="2:19" ht="51" customHeight="1" x14ac:dyDescent="0.35">
      <c r="C392" s="282" t="s">
        <v>183</v>
      </c>
      <c r="D392" s="282"/>
      <c r="E392" s="15"/>
      <c r="F392" s="20"/>
      <c r="G392" s="21"/>
      <c r="H392" s="21"/>
      <c r="I392" s="169"/>
      <c r="J392" s="22" t="s">
        <v>563</v>
      </c>
      <c r="K392" s="32"/>
    </row>
    <row r="393" spans="2:19" ht="51" customHeight="1" x14ac:dyDescent="0.35">
      <c r="C393" s="282" t="s">
        <v>184</v>
      </c>
      <c r="D393" s="282"/>
      <c r="E393" s="23"/>
      <c r="F393" s="20"/>
      <c r="G393" s="21"/>
      <c r="H393" s="21"/>
      <c r="I393" s="170"/>
      <c r="J393" s="22" t="s">
        <v>185</v>
      </c>
      <c r="K393" s="32"/>
    </row>
    <row r="394" spans="2:19" ht="51" customHeight="1" x14ac:dyDescent="0.35">
      <c r="C394" s="282" t="s">
        <v>186</v>
      </c>
      <c r="D394" s="282"/>
      <c r="E394" s="23"/>
      <c r="F394" s="20"/>
      <c r="G394" s="21"/>
      <c r="H394" s="21"/>
      <c r="I394" s="170"/>
      <c r="J394" s="22" t="s">
        <v>564</v>
      </c>
      <c r="K394" s="32"/>
    </row>
    <row r="395" spans="2:19" ht="41.25" customHeight="1" x14ac:dyDescent="0.35">
      <c r="C395" s="41"/>
      <c r="D395" s="27"/>
      <c r="E395" s="25"/>
      <c r="F395" s="27"/>
      <c r="G395" s="28"/>
      <c r="H395" s="28"/>
      <c r="I395" s="25"/>
      <c r="J395" s="29"/>
      <c r="K395" s="158"/>
    </row>
    <row r="396" spans="2:19" ht="49.5" customHeight="1" x14ac:dyDescent="0.35">
      <c r="C396" s="16"/>
      <c r="D396" s="16"/>
      <c r="E396" s="17"/>
      <c r="F396" s="17"/>
      <c r="G396" s="16"/>
      <c r="H396" s="16"/>
      <c r="I396" s="26"/>
      <c r="J396" s="30"/>
      <c r="K396" s="24"/>
    </row>
    <row r="397" spans="2:19" x14ac:dyDescent="0.35">
      <c r="C397" s="41"/>
      <c r="D397" s="31"/>
      <c r="E397" s="31"/>
      <c r="F397" s="27"/>
      <c r="G397" s="28"/>
      <c r="H397" s="28"/>
      <c r="I397" s="26"/>
      <c r="J397" s="29"/>
      <c r="K397" s="24"/>
    </row>
    <row r="398" spans="2:19" x14ac:dyDescent="0.35">
      <c r="C398" s="42"/>
      <c r="D398" s="31"/>
      <c r="E398" s="31"/>
      <c r="F398" s="26"/>
      <c r="G398" s="26"/>
      <c r="H398" s="26"/>
      <c r="I398" s="26"/>
      <c r="J398" s="29"/>
      <c r="K398" s="24"/>
    </row>
    <row r="399" spans="2:19" x14ac:dyDescent="0.35">
      <c r="C399" s="41"/>
      <c r="D399" s="31"/>
      <c r="E399" s="31"/>
      <c r="F399" s="27"/>
      <c r="G399" s="28"/>
      <c r="H399" s="28"/>
      <c r="I399" s="26"/>
      <c r="J399" s="29"/>
      <c r="K399" s="24"/>
    </row>
    <row r="400" spans="2:19" x14ac:dyDescent="0.35">
      <c r="C400" s="44"/>
      <c r="D400" s="24"/>
      <c r="E400" s="24"/>
      <c r="F400" s="24"/>
      <c r="G400" s="24"/>
      <c r="H400" s="24"/>
      <c r="I400" s="24"/>
      <c r="J400" s="24"/>
      <c r="K400" s="24"/>
    </row>
  </sheetData>
  <autoFilter ref="K2:K400"/>
  <mergeCells count="145">
    <mergeCell ref="N163:N165"/>
    <mergeCell ref="B161:J161"/>
    <mergeCell ref="B153:J153"/>
    <mergeCell ref="B148:J148"/>
    <mergeCell ref="B158:J158"/>
    <mergeCell ref="B168:B172"/>
    <mergeCell ref="L153:N153"/>
    <mergeCell ref="M168:M172"/>
    <mergeCell ref="L340:N340"/>
    <mergeCell ref="B384:N384"/>
    <mergeCell ref="B388:J388"/>
    <mergeCell ref="L388:N388"/>
    <mergeCell ref="C392:D392"/>
    <mergeCell ref="C393:D393"/>
    <mergeCell ref="C394:D394"/>
    <mergeCell ref="C391:D391"/>
    <mergeCell ref="B383:J383"/>
    <mergeCell ref="B358:N358"/>
    <mergeCell ref="L383:N383"/>
    <mergeCell ref="C389:J389"/>
    <mergeCell ref="K389:L389"/>
    <mergeCell ref="M389:N389"/>
    <mergeCell ref="C390:J390"/>
    <mergeCell ref="K390:L390"/>
    <mergeCell ref="M390:N390"/>
    <mergeCell ref="L2:N2"/>
    <mergeCell ref="L3:N3"/>
    <mergeCell ref="L4:N4"/>
    <mergeCell ref="L5:N5"/>
    <mergeCell ref="L6:N6"/>
    <mergeCell ref="N28:N33"/>
    <mergeCell ref="M28:M33"/>
    <mergeCell ref="B16:N16"/>
    <mergeCell ref="J17:J18"/>
    <mergeCell ref="M13:M14"/>
    <mergeCell ref="N13:N14"/>
    <mergeCell ref="E13:I13"/>
    <mergeCell ref="J13:J14"/>
    <mergeCell ref="B13:B14"/>
    <mergeCell ref="C13:C14"/>
    <mergeCell ref="D13:D14"/>
    <mergeCell ref="E17:E18"/>
    <mergeCell ref="K17:K18"/>
    <mergeCell ref="B10:N10"/>
    <mergeCell ref="B11:N11"/>
    <mergeCell ref="L13:L14"/>
    <mergeCell ref="F17:F18"/>
    <mergeCell ref="G17:G18"/>
    <mergeCell ref="H17:H18"/>
    <mergeCell ref="I17:I18"/>
    <mergeCell ref="N17:N27"/>
    <mergeCell ref="K13:K14"/>
    <mergeCell ref="M17:M27"/>
    <mergeCell ref="L23:L26"/>
    <mergeCell ref="B221:J221"/>
    <mergeCell ref="B139:J139"/>
    <mergeCell ref="B42:J42"/>
    <mergeCell ref="L42:N42"/>
    <mergeCell ref="B83:N83"/>
    <mergeCell ref="B101:N101"/>
    <mergeCell ref="B122:N122"/>
    <mergeCell ref="B128:N128"/>
    <mergeCell ref="B59:J59"/>
    <mergeCell ref="L59:N59"/>
    <mergeCell ref="B100:J100"/>
    <mergeCell ref="B82:J82"/>
    <mergeCell ref="L82:N82"/>
    <mergeCell ref="B121:J121"/>
    <mergeCell ref="L121:N121"/>
    <mergeCell ref="B127:J127"/>
    <mergeCell ref="M123:M126"/>
    <mergeCell ref="N125:N126"/>
    <mergeCell ref="L168:L172"/>
    <mergeCell ref="L357:N357"/>
    <mergeCell ref="B212:J212"/>
    <mergeCell ref="D183:D184"/>
    <mergeCell ref="B340:J340"/>
    <mergeCell ref="B268:J268"/>
    <mergeCell ref="N258:N260"/>
    <mergeCell ref="B269:N269"/>
    <mergeCell ref="B280:N280"/>
    <mergeCell ref="B279:J279"/>
    <mergeCell ref="B237:J237"/>
    <mergeCell ref="B245:J245"/>
    <mergeCell ref="B233:J233"/>
    <mergeCell ref="B209:J209"/>
    <mergeCell ref="B234:N234"/>
    <mergeCell ref="B238:N238"/>
    <mergeCell ref="B246:N246"/>
    <mergeCell ref="B210:N210"/>
    <mergeCell ref="B213:N213"/>
    <mergeCell ref="B183:B184"/>
    <mergeCell ref="C183:C184"/>
    <mergeCell ref="L183:L184"/>
    <mergeCell ref="L268:N268"/>
    <mergeCell ref="B341:N341"/>
    <mergeCell ref="B357:J357"/>
    <mergeCell ref="S17:S18"/>
    <mergeCell ref="M173:M177"/>
    <mergeCell ref="L209:N209"/>
    <mergeCell ref="L221:N221"/>
    <mergeCell ref="L212:N212"/>
    <mergeCell ref="N178:N180"/>
    <mergeCell ref="M163:M167"/>
    <mergeCell ref="N168:N170"/>
    <mergeCell ref="L233:N233"/>
    <mergeCell ref="L178:L182"/>
    <mergeCell ref="L163:L167"/>
    <mergeCell ref="L173:L177"/>
    <mergeCell ref="L34:N34"/>
    <mergeCell ref="B35:N35"/>
    <mergeCell ref="L139:N139"/>
    <mergeCell ref="B60:N60"/>
    <mergeCell ref="B43:N43"/>
    <mergeCell ref="D163:D166"/>
    <mergeCell ref="D168:D171"/>
    <mergeCell ref="L127:N127"/>
    <mergeCell ref="B222:N222"/>
    <mergeCell ref="L206:L207"/>
    <mergeCell ref="N185:N187"/>
    <mergeCell ref="N173:N175"/>
    <mergeCell ref="A163:A167"/>
    <mergeCell ref="A168:A172"/>
    <mergeCell ref="A173:A177"/>
    <mergeCell ref="A178:A182"/>
    <mergeCell ref="A183:A184"/>
    <mergeCell ref="O17:O18"/>
    <mergeCell ref="P17:P18"/>
    <mergeCell ref="Q17:Q18"/>
    <mergeCell ref="R17:R18"/>
    <mergeCell ref="D173:D176"/>
    <mergeCell ref="D178:D181"/>
    <mergeCell ref="B178:B182"/>
    <mergeCell ref="B173:B177"/>
    <mergeCell ref="C163:C167"/>
    <mergeCell ref="C168:C172"/>
    <mergeCell ref="C173:C177"/>
    <mergeCell ref="C178:C182"/>
    <mergeCell ref="B163:B167"/>
    <mergeCell ref="B34:J34"/>
    <mergeCell ref="B140:N140"/>
    <mergeCell ref="B149:N149"/>
    <mergeCell ref="B154:N154"/>
    <mergeCell ref="B159:N159"/>
    <mergeCell ref="B162:N162"/>
  </mergeCells>
  <printOptions horizontalCentered="1"/>
  <pageMargins left="0" right="0" top="0" bottom="0" header="0" footer="0"/>
  <pageSetup paperSize="9" scale="48" orientation="landscape" r:id="rId1"/>
  <rowBreaks count="9" manualBreakCount="9">
    <brk id="27" min="1" max="13" man="1"/>
    <brk id="58" min="1" max="13" man="1"/>
    <brk id="139" min="1" max="13" man="1"/>
    <brk id="156" min="1" max="13" man="1"/>
    <brk id="205" min="1" max="13" man="1"/>
    <brk id="219" min="1" max="13" man="1"/>
    <brk id="257" min="1" max="13" man="1"/>
    <brk id="279" min="1" max="13" man="1"/>
    <brk id="335"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ichki</vt:lpstr>
      <vt:lpstr>ichki!Заголовки_для_печати</vt:lpstr>
      <vt:lpstr>ichki!Область_печати</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777</dc:creator>
  <cp:lastModifiedBy>BAXTIYOR BOYVACHCHAYEV ELCHIYEVICH</cp:lastModifiedBy>
  <cp:lastPrinted>2024-07-08T09:28:14Z</cp:lastPrinted>
  <dcterms:created xsi:type="dcterms:W3CDTF">2020-06-20T17:04:20Z</dcterms:created>
  <dcterms:modified xsi:type="dcterms:W3CDTF">2024-07-08T09:29:33Z</dcterms:modified>
</cp:coreProperties>
</file>